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xml" ContentType="application/vnd.ms-excel.rdrichvalue+xml"/>
  <Override PartName="/xl/richData/rdRichValueTypes.xml" ContentType="application/vnd.ms-excel.rdrichvaluetypes+xml"/>
  <Override PartName="/xl/richData/rdsupportingpropertybag.xml" ContentType="application/vnd.ms-excel.rdsupportingpropertybag+xml"/>
  <Override PartName="/xl/richData/rdsupportingpropertybagstructure.xml" ContentType="application/vnd.ms-excel.rdsupportingpropertybagstructure+xml"/>
  <Override PartName="/xl/richData/richStyles.xml" ContentType="application/vnd.ms-excel.richstyl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0730" windowHeight="11760"/>
  </bookViews>
  <sheets>
    <sheet name="Companies" sheetId="1" r:id="rId1"/>
    <sheet name="Definitions"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H3" i="1" s="1"/>
  <c r="E4" i="1"/>
  <c r="H4" i="1" s="1"/>
  <c r="E5" i="1"/>
  <c r="H5" i="1" s="1"/>
  <c r="E6" i="1"/>
  <c r="H6" i="1" s="1"/>
  <c r="E7" i="1"/>
  <c r="H7" i="1" s="1"/>
  <c r="E8" i="1"/>
  <c r="H8" i="1" s="1"/>
  <c r="E9" i="1"/>
  <c r="H9" i="1" s="1"/>
  <c r="E10" i="1"/>
  <c r="H10" i="1" s="1"/>
  <c r="E11" i="1"/>
  <c r="H11" i="1" s="1"/>
  <c r="E12" i="1"/>
  <c r="H12" i="1" s="1"/>
  <c r="E13" i="1"/>
  <c r="H13" i="1" s="1"/>
  <c r="E16" i="1"/>
  <c r="H16" i="1" s="1"/>
  <c r="E2" i="1"/>
  <c r="H2" i="1" s="1"/>
  <c r="Q22" i="1"/>
  <c r="Q23" i="1"/>
  <c r="Q24" i="1"/>
  <c r="Q25" i="1"/>
  <c r="Q26" i="1"/>
  <c r="Q27" i="1"/>
  <c r="Q28" i="1"/>
  <c r="Q29" i="1"/>
  <c r="Q30" i="1"/>
  <c r="Q31" i="1"/>
  <c r="Q32" i="1"/>
  <c r="Q35" i="1"/>
  <c r="Q21" i="1"/>
  <c r="Q3" i="1"/>
  <c r="Q4" i="1"/>
  <c r="Q5" i="1"/>
  <c r="Q6" i="1"/>
  <c r="Q7" i="1"/>
  <c r="Q8" i="1"/>
  <c r="Q9" i="1"/>
  <c r="Q10" i="1"/>
  <c r="Q11" i="1"/>
  <c r="Q12" i="1"/>
  <c r="Q13" i="1"/>
  <c r="Q16" i="1"/>
  <c r="Q2" i="1"/>
  <c r="P22" i="1"/>
  <c r="P23" i="1"/>
  <c r="P24" i="1"/>
  <c r="P25" i="1"/>
  <c r="P26" i="1"/>
  <c r="P27" i="1"/>
  <c r="P28" i="1"/>
  <c r="P29" i="1"/>
  <c r="P30" i="1"/>
  <c r="P31" i="1"/>
  <c r="P32" i="1"/>
  <c r="P35" i="1"/>
  <c r="P21" i="1"/>
  <c r="J35" i="1"/>
  <c r="J22" i="1"/>
  <c r="J23" i="1"/>
  <c r="J24" i="1"/>
  <c r="J25" i="1"/>
  <c r="J26" i="1"/>
  <c r="J27" i="1"/>
  <c r="J28" i="1"/>
  <c r="J29" i="1"/>
  <c r="J30" i="1"/>
  <c r="J31" i="1"/>
  <c r="J32" i="1"/>
  <c r="J21" i="1"/>
  <c r="F22" i="1"/>
  <c r="F23" i="1"/>
  <c r="F24" i="1"/>
  <c r="F25" i="1"/>
  <c r="F26" i="1"/>
  <c r="F27" i="1"/>
  <c r="F28" i="1"/>
  <c r="F29" i="1"/>
  <c r="F30" i="1"/>
  <c r="F31" i="1"/>
  <c r="F32" i="1"/>
  <c r="F35" i="1"/>
  <c r="F21" i="1"/>
  <c r="N22" i="1"/>
  <c r="N23" i="1"/>
  <c r="N24" i="1"/>
  <c r="N25" i="1"/>
  <c r="N26" i="1"/>
  <c r="N27" i="1"/>
  <c r="N28" i="1"/>
  <c r="N29" i="1"/>
  <c r="N30" i="1"/>
  <c r="N31" i="1"/>
  <c r="N32" i="1"/>
  <c r="N35" i="1"/>
  <c r="M22" i="1"/>
  <c r="M23" i="1"/>
  <c r="M24" i="1"/>
  <c r="M25" i="1"/>
  <c r="M26" i="1"/>
  <c r="M27" i="1"/>
  <c r="M28" i="1"/>
  <c r="M29" i="1"/>
  <c r="M30" i="1"/>
  <c r="M31" i="1"/>
  <c r="M32" i="1"/>
  <c r="M35" i="1"/>
  <c r="K22" i="1"/>
  <c r="K23" i="1"/>
  <c r="K24" i="1"/>
  <c r="K25" i="1"/>
  <c r="K26" i="1"/>
  <c r="K27" i="1"/>
  <c r="K28" i="1"/>
  <c r="K29" i="1"/>
  <c r="K30" i="1"/>
  <c r="K31" i="1"/>
  <c r="K32" i="1"/>
  <c r="K35" i="1"/>
  <c r="C22" i="1"/>
  <c r="C23" i="1"/>
  <c r="C24" i="1"/>
  <c r="C25" i="1"/>
  <c r="C26" i="1"/>
  <c r="C27" i="1"/>
  <c r="C28" i="1"/>
  <c r="C29" i="1"/>
  <c r="C30" i="1"/>
  <c r="C31" i="1"/>
  <c r="C32" i="1"/>
  <c r="C35" i="1"/>
  <c r="G22" i="1"/>
  <c r="G23" i="1"/>
  <c r="G24" i="1"/>
  <c r="G25" i="1"/>
  <c r="G26" i="1"/>
  <c r="G27" i="1"/>
  <c r="G28" i="1"/>
  <c r="G29" i="1"/>
  <c r="G30" i="1"/>
  <c r="G31" i="1"/>
  <c r="G32" i="1"/>
  <c r="G35" i="1"/>
  <c r="N3" i="1"/>
  <c r="N4" i="1"/>
  <c r="N5" i="1"/>
  <c r="N6" i="1"/>
  <c r="N7" i="1"/>
  <c r="N8" i="1"/>
  <c r="N9" i="1"/>
  <c r="N10" i="1"/>
  <c r="N11" i="1"/>
  <c r="N12" i="1"/>
  <c r="N13" i="1"/>
  <c r="N16" i="1"/>
  <c r="N2" i="1"/>
  <c r="N21" i="1"/>
  <c r="M21" i="1"/>
  <c r="K21" i="1"/>
  <c r="G21" i="1"/>
  <c r="C21" i="1"/>
</calcChain>
</file>

<file path=xl/sharedStrings.xml><?xml version="1.0" encoding="utf-8"?>
<sst xmlns="http://schemas.openxmlformats.org/spreadsheetml/2006/main" count="143" uniqueCount="107">
  <si>
    <t>Company</t>
  </si>
  <si>
    <t>Grade</t>
  </si>
  <si>
    <t>Unadjusted</t>
  </si>
  <si>
    <t>Juris discount</t>
  </si>
  <si>
    <t>Grade w/o jurisdiction issues</t>
  </si>
  <si>
    <t>Silver % discount</t>
  </si>
  <si>
    <t>CEO bump</t>
  </si>
  <si>
    <t>Final Score</t>
  </si>
  <si>
    <t>Rank</t>
  </si>
  <si>
    <t>Mkt Cap</t>
  </si>
  <si>
    <t>Beta</t>
  </si>
  <si>
    <t>Revenue (TTM)</t>
  </si>
  <si>
    <t>Net Income (TTM)</t>
  </si>
  <si>
    <t>Profit Margin (TTM)</t>
  </si>
  <si>
    <t>Operating Cash Flow (TTM)</t>
  </si>
  <si>
    <t>Free Cash Flow (TTM)</t>
  </si>
  <si>
    <t>Percent CapEx cash</t>
  </si>
  <si>
    <t>Current Assets</t>
  </si>
  <si>
    <t>Current Liabilities</t>
  </si>
  <si>
    <t>Working Capital</t>
  </si>
  <si>
    <t>LT debt</t>
  </si>
  <si>
    <t>Equity</t>
  </si>
  <si>
    <t>mkt cap to equity</t>
  </si>
  <si>
    <t>Debt to equity</t>
  </si>
  <si>
    <t>EBIT (TTM)</t>
  </si>
  <si>
    <t>Interest Expense</t>
  </si>
  <si>
    <t>Int Exp/LT debt</t>
  </si>
  <si>
    <t>X int earned</t>
  </si>
  <si>
    <t>Total Assets</t>
  </si>
  <si>
    <t>ROI</t>
  </si>
  <si>
    <t>ROE</t>
  </si>
  <si>
    <t>EPS (TTM)</t>
  </si>
  <si>
    <t>P/E ratio</t>
  </si>
  <si>
    <t>P/OCF ratio</t>
  </si>
  <si>
    <t>P/FCF ratio</t>
  </si>
  <si>
    <t>Fresnillo</t>
  </si>
  <si>
    <t>A-</t>
  </si>
  <si>
    <t>First Majestic</t>
  </si>
  <si>
    <t>B+</t>
  </si>
  <si>
    <t>Pan American Silver</t>
  </si>
  <si>
    <t>Wheaton Precious Metals</t>
  </si>
  <si>
    <t>A+</t>
  </si>
  <si>
    <t>Fortuna Silver Mines</t>
  </si>
  <si>
    <t>C</t>
  </si>
  <si>
    <t>Endeavor Silver</t>
  </si>
  <si>
    <t>A</t>
  </si>
  <si>
    <t>Hecla Mining</t>
  </si>
  <si>
    <t>D+</t>
  </si>
  <si>
    <t>Coeur</t>
  </si>
  <si>
    <t>F+</t>
  </si>
  <si>
    <t>Newmont</t>
  </si>
  <si>
    <t>B-</t>
  </si>
  <si>
    <t>Silvercorp</t>
  </si>
  <si>
    <t>C+</t>
  </si>
  <si>
    <t>Hochschild</t>
  </si>
  <si>
    <t>Great Panther</t>
  </si>
  <si>
    <t>Put in the dumpster</t>
  </si>
  <si>
    <t>America's Gold and Silver</t>
  </si>
  <si>
    <t>F-</t>
  </si>
  <si>
    <t>All prices in thousands</t>
  </si>
  <si>
    <t>Financial measure</t>
  </si>
  <si>
    <t>Formula</t>
  </si>
  <si>
    <t>Category</t>
  </si>
  <si>
    <t>Measures</t>
  </si>
  <si>
    <t>Impact</t>
  </si>
  <si>
    <t>Working capital</t>
  </si>
  <si>
    <t>Current assets - currentliabilities</t>
  </si>
  <si>
    <t>Liquidity</t>
  </si>
  <si>
    <t>Can they meet near term liabilities?</t>
  </si>
  <si>
    <t>LT debt / stockholder's equity</t>
  </si>
  <si>
    <t>Activity</t>
  </si>
  <si>
    <t>Debt used to finance operations</t>
  </si>
  <si>
    <t>high ratio is significant risk to investor during economic downturns</t>
  </si>
  <si>
    <t>Times interest earned</t>
  </si>
  <si>
    <t>EBIT / Interest expense</t>
  </si>
  <si>
    <t>Leverage</t>
  </si>
  <si>
    <t>How much earnings exceed interest payments</t>
  </si>
  <si>
    <t>Low ratio indicates greater risk of default</t>
  </si>
  <si>
    <t>profit margin</t>
  </si>
  <si>
    <t>net income / revenue</t>
  </si>
  <si>
    <t>Profitability</t>
  </si>
  <si>
    <t>How well it minimizes its costs</t>
  </si>
  <si>
    <t>Higher profit margin attracts investors</t>
  </si>
  <si>
    <t>Return on investment</t>
  </si>
  <si>
    <t>net income / total assets</t>
  </si>
  <si>
    <t xml:space="preserve">profitability </t>
  </si>
  <si>
    <t>return generated</t>
  </si>
  <si>
    <t>Return based on dollar of assets</t>
  </si>
  <si>
    <t>Return on equity</t>
  </si>
  <si>
    <t>net income / stockholder's equity</t>
  </si>
  <si>
    <t>profitability</t>
  </si>
  <si>
    <t>return for each dollar invested in company</t>
  </si>
  <si>
    <t>Return based on dollars invested in company</t>
  </si>
  <si>
    <t>Price of share divided by earnings per share</t>
  </si>
  <si>
    <t>Relative value</t>
  </si>
  <si>
    <t>Stock price value to earnings</t>
  </si>
  <si>
    <t>Can be used to compare peers to see who is valued fairly to others in the market</t>
  </si>
  <si>
    <t>P/CF Ratio</t>
  </si>
  <si>
    <t>mkt cap / OFC</t>
  </si>
  <si>
    <t>Determine stock value on cash</t>
  </si>
  <si>
    <t>measures how much cash a company generates relative to its stock price</t>
  </si>
  <si>
    <t>mkt cap / FCF</t>
  </si>
  <si>
    <t>Relative value for growth</t>
  </si>
  <si>
    <t>Same as above but removes CapEx</t>
  </si>
  <si>
    <t>Used to show cash that can be used to fund non-asset-related growth</t>
  </si>
  <si>
    <t xml:space="preserve">Basic accounting formula </t>
  </si>
  <si>
    <t>Assets = liabilities + owner's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</si>
</sst>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1009]* #,##0_-;\-[$$-1009]* #,##0_-;_-[$$-1009]* &quot;-&quot;_-;_-@_-"/>
    <numFmt numFmtId="166" formatCode="&quot;$&quot;#,##0.00"/>
    <numFmt numFmtId="169" formatCode="_(&quot;$&quot;* #,##0_);_(&quot;$&quot;* \(#,##0\);_(&quot;$&quot;* &quot;-&quot;??_);_(@_)"/>
    <numFmt numFmtId="171" formatCode="&quot;$&quot;#,##0"/>
    <numFmt numFmtId="172"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Arial"/>
      <family val="2"/>
    </font>
    <font>
      <b/>
      <sz val="10"/>
      <color rgb="FFFF0000"/>
      <name val="Arial"/>
      <family val="2"/>
    </font>
    <font>
      <sz val="11"/>
      <name val="Calibri"/>
      <family val="2"/>
      <scheme val="minor"/>
    </font>
    <font>
      <b/>
      <sz val="1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83">
    <xf numFmtId="0" fontId="0" fillId="0" borderId="0" xfId="0"/>
    <xf numFmtId="0" fontId="3" fillId="0" borderId="0" xfId="3"/>
    <xf numFmtId="0" fontId="2" fillId="0" borderId="0" xfId="0" applyFont="1"/>
    <xf numFmtId="0" fontId="2" fillId="0" borderId="1" xfId="0" applyFont="1" applyBorder="1"/>
    <xf numFmtId="0" fontId="0" fillId="0" borderId="1" xfId="0" applyBorder="1"/>
    <xf numFmtId="0" fontId="0" fillId="0" borderId="1" xfId="0" applyFill="1" applyBorder="1"/>
    <xf numFmtId="164" fontId="0" fillId="0" borderId="0" xfId="0" applyNumberFormat="1"/>
    <xf numFmtId="164" fontId="0" fillId="0" borderId="1" xfId="1" applyFont="1" applyBorder="1"/>
    <xf numFmtId="4" fontId="0" fillId="0" borderId="1" xfId="0" applyNumberFormat="1" applyBorder="1"/>
    <xf numFmtId="10" fontId="0" fillId="0" borderId="1" xfId="2" applyNumberFormat="1" applyFont="1" applyBorder="1"/>
    <xf numFmtId="2" fontId="4" fillId="0" borderId="1" xfId="2" applyNumberFormat="1" applyFont="1" applyBorder="1"/>
    <xf numFmtId="2" fontId="0" fillId="0" borderId="1" xfId="0" applyNumberFormat="1" applyBorder="1"/>
    <xf numFmtId="2" fontId="5" fillId="0" borderId="1" xfId="2" applyNumberFormat="1" applyFont="1" applyBorder="1"/>
    <xf numFmtId="2" fontId="0" fillId="2" borderId="1" xfId="0" applyNumberFormat="1" applyFill="1" applyBorder="1"/>
    <xf numFmtId="2" fontId="0" fillId="3" borderId="1" xfId="0" applyNumberFormat="1" applyFill="1" applyBorder="1"/>
    <xf numFmtId="2" fontId="0" fillId="4" borderId="1" xfId="0" applyNumberFormat="1" applyFill="1" applyBorder="1"/>
    <xf numFmtId="2" fontId="0" fillId="5" borderId="1" xfId="0" applyNumberFormat="1" applyFill="1" applyBorder="1"/>
    <xf numFmtId="9" fontId="4" fillId="0" borderId="1" xfId="2" applyFont="1" applyFill="1" applyBorder="1"/>
    <xf numFmtId="166" fontId="0" fillId="0" borderId="1" xfId="2" applyNumberFormat="1" applyFont="1" applyBorder="1"/>
    <xf numFmtId="0" fontId="0" fillId="0" borderId="0" xfId="0" applyFill="1" applyBorder="1"/>
    <xf numFmtId="9" fontId="0" fillId="2" borderId="1" xfId="2" applyFont="1" applyFill="1" applyBorder="1"/>
    <xf numFmtId="9" fontId="0" fillId="5" borderId="1" xfId="2" applyFont="1" applyFill="1" applyBorder="1"/>
    <xf numFmtId="9" fontId="0" fillId="4" borderId="1" xfId="2" applyFont="1" applyFill="1" applyBorder="1"/>
    <xf numFmtId="0" fontId="6" fillId="0" borderId="0" xfId="3" applyFont="1"/>
    <xf numFmtId="0" fontId="6" fillId="0" borderId="1" xfId="3" applyFont="1" applyBorder="1" applyAlignment="1">
      <alignment horizontal="center"/>
    </xf>
    <xf numFmtId="2" fontId="0" fillId="4" borderId="0" xfId="0" applyNumberFormat="1" applyFill="1"/>
    <xf numFmtId="2" fontId="0" fillId="2" borderId="0" xfId="0" applyNumberFormat="1" applyFill="1"/>
    <xf numFmtId="2" fontId="0" fillId="5" borderId="0" xfId="0" applyNumberFormat="1" applyFill="1"/>
    <xf numFmtId="2" fontId="0" fillId="4" borderId="2" xfId="0" applyNumberFormat="1" applyFill="1" applyBorder="1"/>
    <xf numFmtId="164" fontId="0" fillId="0" borderId="2" xfId="1" applyFont="1" applyBorder="1"/>
    <xf numFmtId="4" fontId="0" fillId="0" borderId="2" xfId="0" applyNumberFormat="1" applyBorder="1"/>
    <xf numFmtId="10" fontId="0" fillId="0" borderId="2" xfId="2" applyNumberFormat="1" applyFont="1" applyBorder="1"/>
    <xf numFmtId="166" fontId="0" fillId="0" borderId="2" xfId="2" applyNumberFormat="1" applyFont="1" applyBorder="1"/>
    <xf numFmtId="2" fontId="4" fillId="0" borderId="2" xfId="2" applyNumberFormat="1" applyFont="1" applyBorder="1"/>
    <xf numFmtId="9" fontId="4" fillId="0" borderId="2" xfId="2" applyFont="1" applyFill="1" applyBorder="1"/>
    <xf numFmtId="2" fontId="0" fillId="0" borderId="2" xfId="0" applyNumberFormat="1" applyBorder="1"/>
    <xf numFmtId="164" fontId="0" fillId="0" borderId="0" xfId="1" applyFont="1" applyBorder="1"/>
    <xf numFmtId="4" fontId="0" fillId="0" borderId="0" xfId="0" applyNumberFormat="1" applyBorder="1"/>
    <xf numFmtId="164" fontId="4" fillId="0" borderId="0" xfId="1" applyFont="1" applyBorder="1" applyAlignment="1">
      <alignment horizontal="center" vertical="center" wrapText="1"/>
    </xf>
    <xf numFmtId="164" fontId="4" fillId="0" borderId="0" xfId="1" applyFont="1" applyBorder="1"/>
    <xf numFmtId="10" fontId="0" fillId="0" borderId="0" xfId="2" applyNumberFormat="1" applyFont="1" applyBorder="1"/>
    <xf numFmtId="166" fontId="0" fillId="0" borderId="0" xfId="2" applyNumberFormat="1" applyFont="1" applyBorder="1"/>
    <xf numFmtId="9" fontId="0" fillId="0" borderId="0" xfId="2" applyFont="1" applyBorder="1"/>
    <xf numFmtId="2" fontId="4" fillId="0" borderId="0" xfId="2" applyNumberFormat="1" applyFont="1" applyBorder="1"/>
    <xf numFmtId="9" fontId="4" fillId="0" borderId="0" xfId="2" applyFont="1" applyFill="1" applyBorder="1"/>
    <xf numFmtId="2" fontId="0" fillId="0" borderId="0" xfId="0" applyNumberFormat="1" applyBorder="1"/>
    <xf numFmtId="165" fontId="0" fillId="0" borderId="0" xfId="0" applyNumberFormat="1" applyBorder="1"/>
    <xf numFmtId="9" fontId="0" fillId="2" borderId="2" xfId="2" applyFont="1" applyFill="1" applyBorder="1"/>
    <xf numFmtId="0" fontId="2" fillId="0" borderId="0" xfId="0" applyFont="1" applyAlignment="1">
      <alignment wrapText="1"/>
    </xf>
    <xf numFmtId="0" fontId="7" fillId="0" borderId="1" xfId="0" applyFont="1" applyBorder="1" applyAlignment="1">
      <alignment horizontal="center" wrapText="1"/>
    </xf>
    <xf numFmtId="0" fontId="2" fillId="0" borderId="1" xfId="0" applyFont="1" applyBorder="1" applyAlignment="1">
      <alignment wrapText="1"/>
    </xf>
    <xf numFmtId="0" fontId="0" fillId="0" borderId="0" xfId="0" applyAlignment="1">
      <alignment wrapText="1"/>
    </xf>
    <xf numFmtId="169" fontId="4" fillId="0" borderId="1" xfId="1" applyNumberFormat="1" applyFont="1" applyBorder="1"/>
    <xf numFmtId="169" fontId="4" fillId="0" borderId="1" xfId="1" applyNumberFormat="1" applyFont="1" applyBorder="1" applyAlignment="1">
      <alignment horizontal="center" vertical="center" wrapText="1"/>
    </xf>
    <xf numFmtId="169" fontId="4" fillId="0" borderId="2" xfId="1" applyNumberFormat="1" applyFont="1" applyBorder="1"/>
    <xf numFmtId="171" fontId="0" fillId="0" borderId="1" xfId="2" applyNumberFormat="1" applyFont="1" applyBorder="1"/>
    <xf numFmtId="171" fontId="0" fillId="0" borderId="2" xfId="2" applyNumberFormat="1" applyFont="1" applyBorder="1"/>
    <xf numFmtId="169" fontId="4" fillId="0" borderId="0" xfId="1" applyNumberFormat="1" applyFont="1" applyBorder="1"/>
    <xf numFmtId="169" fontId="4" fillId="0" borderId="0" xfId="1" applyNumberFormat="1" applyFont="1" applyBorder="1" applyAlignment="1">
      <alignment horizontal="center" vertical="center" wrapText="1"/>
    </xf>
    <xf numFmtId="169" fontId="0" fillId="0" borderId="1" xfId="1" applyNumberFormat="1" applyFont="1" applyBorder="1"/>
    <xf numFmtId="169" fontId="0" fillId="0" borderId="2" xfId="1" applyNumberFormat="1" applyFont="1" applyBorder="1"/>
    <xf numFmtId="169" fontId="0" fillId="0" borderId="0" xfId="1" applyNumberFormat="1" applyFont="1" applyBorder="1"/>
    <xf numFmtId="169" fontId="4" fillId="0" borderId="2" xfId="1" applyNumberFormat="1" applyFont="1" applyBorder="1" applyAlignment="1">
      <alignment horizontal="center" vertical="center" wrapText="1"/>
    </xf>
    <xf numFmtId="169" fontId="4" fillId="0" borderId="0" xfId="0" applyNumberFormat="1" applyFont="1" applyBorder="1" applyAlignment="1">
      <alignment horizontal="center" vertical="center" wrapText="1"/>
    </xf>
    <xf numFmtId="169" fontId="4" fillId="0" borderId="1" xfId="0" applyNumberFormat="1" applyFont="1" applyBorder="1"/>
    <xf numFmtId="169" fontId="4" fillId="0" borderId="2" xfId="0" applyNumberFormat="1" applyFont="1" applyBorder="1"/>
    <xf numFmtId="169" fontId="4" fillId="0" borderId="0" xfId="0" applyNumberFormat="1" applyFont="1" applyBorder="1"/>
    <xf numFmtId="172" fontId="0" fillId="0" borderId="1" xfId="2" applyNumberFormat="1" applyFont="1" applyBorder="1"/>
    <xf numFmtId="0" fontId="2" fillId="0" borderId="1" xfId="0" applyFont="1" applyFill="1" applyBorder="1" applyAlignment="1">
      <alignment wrapText="1"/>
    </xf>
    <xf numFmtId="0" fontId="7" fillId="0" borderId="3" xfId="0" applyFont="1" applyBorder="1" applyAlignment="1">
      <alignment horizontal="center" wrapText="1"/>
    </xf>
    <xf numFmtId="0" fontId="6" fillId="0" borderId="3" xfId="3" applyFont="1" applyBorder="1" applyAlignment="1">
      <alignment horizontal="center"/>
    </xf>
    <xf numFmtId="0" fontId="2" fillId="0" borderId="4" xfId="0" applyFont="1" applyBorder="1" applyAlignment="1">
      <alignment wrapText="1"/>
    </xf>
    <xf numFmtId="169" fontId="0" fillId="0" borderId="4" xfId="1" applyNumberFormat="1" applyFont="1" applyBorder="1"/>
    <xf numFmtId="169" fontId="0" fillId="0" borderId="5" xfId="1" applyNumberFormat="1" applyFont="1" applyBorder="1"/>
    <xf numFmtId="164" fontId="0" fillId="0" borderId="4" xfId="1" applyFont="1" applyBorder="1"/>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6" fillId="0" borderId="8" xfId="3" applyFont="1" applyBorder="1" applyAlignment="1">
      <alignment horizontal="center"/>
    </xf>
    <xf numFmtId="0" fontId="6" fillId="5" borderId="9" xfId="3" applyFont="1" applyFill="1" applyBorder="1" applyAlignment="1">
      <alignment horizontal="center"/>
    </xf>
    <xf numFmtId="0" fontId="3" fillId="0" borderId="10" xfId="3" applyBorder="1"/>
    <xf numFmtId="0" fontId="3" fillId="0" borderId="11" xfId="3" applyBorder="1"/>
    <xf numFmtId="0" fontId="6" fillId="4" borderId="12" xfId="3" applyFont="1" applyFill="1" applyBorder="1" applyAlignment="1">
      <alignment horizontal="center"/>
    </xf>
    <xf numFmtId="0" fontId="6" fillId="0" borderId="13" xfId="3" applyFont="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theme" Target="theme/theme1.xml"/><Relationship Id="rId7" Type="http://schemas.microsoft.com/office/2017/06/relationships/rdRichValue" Target="richData/rdrichvalue.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06/relationships/rdSupportingPropertyBag" Target="richData/rdsupportingpropertybag.xml"/><Relationship Id="rId5" Type="http://schemas.openxmlformats.org/officeDocument/2006/relationships/sharedStrings" Target="sharedStrings.xml"/><Relationship Id="rId10" Type="http://schemas.microsoft.com/office/2017/06/relationships/rdSupportingPropertyBagStructure" Target="richData/rdsupportingpropertybagstructure.xml"/><Relationship Id="rId4" Type="http://schemas.openxmlformats.org/officeDocument/2006/relationships/styles" Target="styles.xml"/><Relationship Id="rId9" Type="http://schemas.microsoft.com/office/2017/06/relationships/richStyles" Target="richData/richStyles.xm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imageurl">
      <keyFlags>
        <key name="Blip Identifier">
          <flag name="ShowInCardView" value="0"/>
        </key>
      </keyFlags>
    </type>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s>
</rvTypesInfo>
</file>

<file path=xl/richData/rdrichvalue.xml><?xml version="1.0" encoding="utf-8"?>
<rvData xmlns="http://schemas.microsoft.com/office/spreadsheetml/2017/richdata" count="49">
  <rv s="0">
    <v>https://www.bing.com/financeapi/forcetrigger?t=alcgk2&amp;q=XMEX%3aFRES*&amp;form=skydnc</v>
    <v>Learn more on Bing</v>
  </rv>
  <rv s="1">
    <v>en-US</v>
    <v>alcgk2</v>
    <v>268435456</v>
    <v>1</v>
    <v>Powered by Refinitiv</v>
    <v>0</v>
    <v>FRESNILLO PLC (XMEX:FRES*)</v>
    <v>2</v>
    <v>3</v>
    <v>Finance</v>
    <v>4</v>
    <v>319.3</v>
    <v>215.51</v>
    <v>-0.23930000000000001</v>
    <v>0</v>
    <v>0</v>
    <v>MXN</v>
    <v>Fresnillo plc is a holding company. Through its subsidiaries, the Company is engaged in the mining and beneficiation of non-ferrous minerals, and the sale of related production. The primary contents of this production include silver, gold, lead and zinc. The Company has seven operating mines: Fresnillo, located in the State of Zacatecas, which is primary silver mine; Saucito, located in the State of Zacatecas, an underground silver mine; Cienega, located in the State of Durango, an underground gold mine, including the San Ramon satellite mine; Herradura, located in the State of Sonora, a surface gold mine; Soledad-Dipolos mine, located in the State of Sonora, a surface gold mine; Noche Buena, located in State of Sonora, a surface gold mine, and San Julian, an underground gold and silver miner. The Company owns a number of subsidiaries in South and North America.</v>
    <v>5758</v>
    <v>Mexican Stock Exchange</v>
    <v>XMEX</v>
    <v>XMEX</v>
    <v>Calzada Legaria, No. 549, Torre 2, Colonia 10 de abril, MIGUEL HIDALGO, MEXICO, D.F., 11250 MX</v>
    <v>252</v>
    <v>Metals &amp; Mining</v>
    <v>Stock</v>
    <v>44503.807546296295</v>
    <v>0</v>
    <v>239</v>
    <v>6461083000</v>
    <v>FRESNILLO PLC</v>
    <v>FRESNILLO PLC</v>
    <v>239</v>
    <v>245.99</v>
    <v>245.99</v>
    <v>736893600</v>
    <v>FRES*</v>
    <v>FRESNILLO PLC (XMEX:FRES*)</v>
    <v>9</v>
    <v>2007</v>
  </rv>
  <rv s="2">
    <v>1</v>
  </rv>
  <rv s="0">
    <v>https://www.bing.com/financeapi/forcetrigger?t=a1n1im&amp;q=XNYS%3aAG&amp;form=skydnc</v>
    <v>Learn more on Bing</v>
  </rv>
  <rv s="3">
    <v>en-US</v>
    <v>a1n1im</v>
    <v>268435456</v>
    <v>1</v>
    <v>Powered by Refinitiv</v>
    <v>5</v>
    <v>First Majestic Silver Corp. (XNYS:AG)</v>
    <v>2</v>
    <v>6</v>
    <v>Finance</v>
    <v>7</v>
    <v>24.01</v>
    <v>9.6199999999999992</v>
    <v>0.86719999999999997</v>
    <v>-0.06</v>
    <v>-4.7099999999999998E-3</v>
    <v>USD</v>
    <v>First Majestic Silver Corp is engaged in the production, development, exploration and acquisition of mineral properties with a focus on silver production in Mexico. The Company’s assets include San Dimas Silver/Gold Mine, Santa Elena Silver/Gold Mine, La Encantada Silver Mine, La Parrilla Silver Mine, San Martin Silver Mine, Del Toro Silver Mine and La Guitarra Silver Mine. It also owns silver development projects in Mexico, being the La Luz Silver Project in San Luis Potosi State and La Joya Silver Project in Durango State, as well as a number of exploration projects in Mexico. Its subsidiaries include Corporacion First Majestic S.A. de C.V., Primero Empresa Minera S.A. de C.V., Nusantara de Mexico, S.A. de C.V., Minera La Encantada, S.A. de C.V., First Majestic Plata, S.A. de C.V., Minera El Pilon, S.A. de C.V., First Majestic Del Toro, S.A. de C.V., La Guitarra Compania Minera, S.A. de C.V., Majestic Services, S.A. de C.V., FM Metal Trading (Barbados) Ltd., and FMS Trading AG.</v>
    <v>5190</v>
    <v>New York Stock Exchange</v>
    <v>XNYS</v>
    <v>XNYS</v>
    <v>1800 - 925 West Georgia Street, VANCOUVER, BC, V6C 3L2 CA</v>
    <v>13.295</v>
    <v>Metals &amp; Mining</v>
    <v>Stock</v>
    <v>44504.997158205471</v>
    <v>3</v>
    <v>12.65</v>
    <v>4047271000</v>
    <v>First Majestic Silver Corp.</v>
    <v>First Majestic Silver Corp.</v>
    <v>13.05</v>
    <v>84.319699999999997</v>
    <v>12.74</v>
    <v>12.68</v>
    <v>256481000</v>
    <v>AG</v>
    <v>First Majestic Silver Corp. (XNYS:AG)</v>
    <v>930</v>
    <v>4013786</v>
    <v>2005</v>
  </rv>
  <rv s="2">
    <v>4</v>
  </rv>
  <rv s="0">
    <v>https://www.bing.com/financeapi/forcetrigger?t=a1zfec&amp;q=XNAS%3aPAAS&amp;form=skydnc</v>
    <v>Learn more on Bing</v>
  </rv>
  <rv s="3">
    <v>en-US</v>
    <v>a1zfec</v>
    <v>268435456</v>
    <v>1</v>
    <v>Powered by Refinitiv</v>
    <v>5</v>
    <v>Pan American Silver Corp. (XNAS:PAAS)</v>
    <v>2</v>
    <v>6</v>
    <v>Finance</v>
    <v>7</v>
    <v>39.619700000000002</v>
    <v>22.270600000000002</v>
    <v>1.1101000000000001</v>
    <v>-0.64</v>
    <v>-2.4834999999999999E-2</v>
    <v>USD</v>
    <v>Pan American Silver Corp. is a mining company. The Company is engaged in the production and sale of silver, gold, zinc, lead and copper as well as other related activities, including exploration, extraction, processing, refining and reclamation. The Company operates in Silver and Gold segments. It has a diversified portfolio of mining and exploration assets located throughout the Americas. The Company owns approximately 10 mining operations, which include La Colorada, Dolores, Huaron, Morococha, San Vicente, Manantial Espejo, Shahuindo, La Arena, Timmins and Escobal. The Company’s products are produced from mines in Canada, Peru, Mexico, Argentina and Bolivia. In addition, the Company has project development activities in Canada, Peru, Mexico and Argentina, and exploration activities throughout South America, Canada and Mexico.</v>
    <v>6850</v>
    <v>Nasdaq Stock Market</v>
    <v>XNAS</v>
    <v>XNAS</v>
    <v>1440 - 625 Howe Street, VANCOUVER, BC, V6C 2T6 CA</v>
    <v>26.5</v>
    <v>Metals &amp; Mining</v>
    <v>Stock</v>
    <v>44504.969736909377</v>
    <v>6</v>
    <v>25.12</v>
    <v>6719065000</v>
    <v>Pan American Silver Corp.</v>
    <v>Pan American Silver Corp.</v>
    <v>26.21</v>
    <v>17.756</v>
    <v>25.77</v>
    <v>25.13</v>
    <v>210299400</v>
    <v>PAAS</v>
    <v>Pan American Silver Corp. (XNAS:PAAS)</v>
    <v>765</v>
    <v>1657843</v>
    <v>1979</v>
  </rv>
  <rv s="2">
    <v>7</v>
  </rv>
  <rv s="0">
    <v>https://www.bing.com/financeapi/forcetrigger?t=a25zc7&amp;q=XNYS%3aWPM&amp;form=skydnc</v>
    <v>Learn more on Bing</v>
  </rv>
  <rv s="3">
    <v>en-US</v>
    <v>a25zc7</v>
    <v>268435456</v>
    <v>1</v>
    <v>Powered by Refinitiv</v>
    <v>5</v>
    <v>Wheaton Precious Metals Corp. (XNYS:WPM)</v>
    <v>2</v>
    <v>6</v>
    <v>Finance</v>
    <v>8</v>
    <v>50.62</v>
    <v>34.85</v>
    <v>0.35299999999999998</v>
    <v>0.14000000000000001</v>
    <v>3.4870000000000001E-3</v>
    <v>USD</v>
    <v>Wheaton Precious Metals Corp is a precious metal streaming company. The Company is engaged in sale of precious metals, including gold, silver and palladium. It has streaming agreements for approximately 19 operating mines and nine development stage projects. Its streams include Salobo, Penasquito, Antamina, Constancia, Stillwater, San Dimas, Sudbury, Zinkgruvan, Yauliyacu, Neves-Corvo, Minto, Pascua-Lama, Rosemont, Voisey’s Bay and Other Streams. Salobo mine is a copper deposit in Brazil. The Penasquito mine is an open pit mine and is host to the gold-silver-lead-zinc Penasquito deposit. The mine is located in the northeastern portion of the State of Zacatecas and consists of two open pits, Penasco and Chile Colorado. The Antamina mine is a copper mine located in the Peruvian Andes mountain range. The Constancia mine is an open pit mine, producing copper, molybdenum, silver and gold. Stillwater is a mine for platinum group metals (PGMs) located in Montana, United States.</v>
    <v>39</v>
    <v>New York Stock Exchange</v>
    <v>XNYS</v>
    <v>XNYS</v>
    <v>Suite 3500 - 1021 West Hastings Street, VANCOUVER, BC, V6E 0C3 CA</v>
    <v>41.325000000000003</v>
    <v>Metals &amp; Mining</v>
    <v>Stock</v>
    <v>44504.958333356248</v>
    <v>9</v>
    <v>40.11</v>
    <v>22408230000</v>
    <v>Wheaton Precious Metals Corp.</v>
    <v>Wheaton Precious Metals Corp.</v>
    <v>40.700000000000003</v>
    <v>28.611000000000001</v>
    <v>40.15</v>
    <v>40.29</v>
    <v>450507300</v>
    <v>WPM</v>
    <v>Wheaton Precious Metals Corp. (XNYS:WPM)</v>
    <v>314</v>
    <v>1952136</v>
    <v>1994</v>
  </rv>
  <rv s="2">
    <v>10</v>
  </rv>
  <rv s="0">
    <v>https://www.bing.com/financeapi/forcetrigger?t=a1tdyc&amp;q=XNYS%3aFSM&amp;form=skydnc</v>
    <v>Learn more on Bing</v>
  </rv>
  <rv s="3">
    <v>en-US</v>
    <v>a1tdyc</v>
    <v>268435456</v>
    <v>1</v>
    <v>Powered by Refinitiv</v>
    <v>5</v>
    <v>FORTUNA SILVER MINES INC (XNYS:FSM)</v>
    <v>2</v>
    <v>6</v>
    <v>Finance</v>
    <v>8</v>
    <v>9.85</v>
    <v>3.74</v>
    <v>1.1640999999999999</v>
    <v>-0.08</v>
    <v>-1.6194E-2</v>
    <v>USD</v>
    <v>Fortuna Silver Mines Inc. is a Canada-based precious metals mining company with operations in Peru, Mexico and Argentina. The Company is primarily engaged in producing silver and gold minerals. The Company’s operated mines and projects include San Jose Mine, Caylloma Mine and Lindero Mine. The San Jose Mine is an underground silver-gold mine located in the state of Oaxaca in southern Mexico. The Caylloma property is an underground silver, lead and zinc mine located approximately 220 kilometers northwest of the Arequipa Department in southern Peru. Its commercial products are silver-lead and zinc concentrates. The Lindero Mine is a gold and copper mine, which is located in the Argentinian puna.</v>
    <v>1236</v>
    <v>New York Stock Exchange</v>
    <v>XNYS</v>
    <v>XNYS</v>
    <v>200 Burrard St Suite 650, VANCOUVER, BC, V6C 3L6 CA</v>
    <v>5.1600999999999999</v>
    <v>Metals &amp; Mining</v>
    <v>Stock</v>
    <v>44504.988616666407</v>
    <v>12</v>
    <v>4.84</v>
    <v>1777696000</v>
    <v>FORTUNA SILVER MINES INC</v>
    <v>FORTUNA SILVER MINES INC</v>
    <v>5.07</v>
    <v>12.479799999999999</v>
    <v>4.9400000000000004</v>
    <v>4.8600000000000003</v>
    <v>291425600</v>
    <v>FSM</v>
    <v>FORTUNA SILVER MINES INC (XNYS:FSM)</v>
    <v>337</v>
    <v>3494761</v>
    <v>1990</v>
  </rv>
  <rv s="2">
    <v>13</v>
  </rv>
  <rv s="0">
    <v>https://www.bing.com/financeapi/forcetrigger?t=a1si4c&amp;q=XNYS%3aEXK&amp;form=skydnc</v>
    <v>Learn more on Bing</v>
  </rv>
  <rv s="3">
    <v>en-US</v>
    <v>a1si4c</v>
    <v>268435456</v>
    <v>1</v>
    <v>Powered by Refinitiv</v>
    <v>5</v>
    <v>Endeavour Silver Corp. (XNYS:EXK)</v>
    <v>2</v>
    <v>6</v>
    <v>Finance</v>
    <v>7</v>
    <v>7.76</v>
    <v>3.1</v>
    <v>1.4184000000000001</v>
    <v>-0.05</v>
    <v>-9.9600000000000001E-3</v>
    <v>USD</v>
    <v>Endeavour Silver Corp. is a Canada-based precious metals mining company. The Company owns and operates approximately three high-grade, underground, silver-gold mines in Mexico. The Company is focused on advancing the Terronera mine project towards a development decision and exploring its portfolio of exploration and development projects in Mexico and Chile. Its projects include Parrral, Lourdes and Guadalupe y Calvo. The Parrral project is located in Hidalgo de Parral, a historic silver mining district in Mexico and consists of approximately 3,432 hectares of exploration property. The Lourdes project is located in the El Tigre mining district near San Felipe, Guanajuato. Lourdes project consists of approximately 509 hectares of silver-gold veins. The Guadalupe y Calvo project is located in the historic silver mining district of Guadalupe y Calvo, Chihuahua, which consists of approximately 57,000 hectares of exploration property. Its projects also include Guanacevi and El Compas.</v>
    <v>15</v>
    <v>New York Stock Exchange</v>
    <v>XNYS</v>
    <v>XNYS</v>
    <v>#1130-609 GRANVILLE STREET, VANCOUVER, BC, V7Y 1G5 CA</v>
    <v>5.3674999999999997</v>
    <v>Metals &amp; Mining</v>
    <v>Stock</v>
    <v>44504.975694108594</v>
    <v>15</v>
    <v>4.96</v>
    <v>1057565000</v>
    <v>Endeavour Silver Corp.</v>
    <v>Endeavour Silver Corp.</v>
    <v>5.16</v>
    <v>20.4712</v>
    <v>5.0199999999999996</v>
    <v>4.97</v>
    <v>170300400</v>
    <v>EXK</v>
    <v>Endeavour Silver Corp. (XNYS:EXK)</v>
    <v>5061</v>
    <v>2709169</v>
    <v>1981</v>
  </rv>
  <rv s="2">
    <v>16</v>
  </rv>
  <rv s="0">
    <v>https://www.bing.com/financeapi/forcetrigger?t=a1upz2&amp;q=XNYS%3aHL&amp;form=skydnc</v>
    <v>Learn more on Bing</v>
  </rv>
  <rv s="3">
    <v>en-US</v>
    <v>a1upz2</v>
    <v>268435456</v>
    <v>1</v>
    <v>Powered by Refinitiv</v>
    <v>5</v>
    <v>HECLA MINING COMPANY (XNYS:HL)</v>
    <v>2</v>
    <v>9</v>
    <v>Finance</v>
    <v>8</v>
    <v>9.44</v>
    <v>4.6500000000000004</v>
    <v>2.1690999999999998</v>
    <v>-0.19</v>
    <v>-3.2258000000000002E-2</v>
    <v>USD</v>
    <v>Hecla Mining Company discovers, acquires, and develops mines and other mineral interests and produces and markets silver, gold, lead and zinc, and carbon material. The Company and its subsidiaries provide precious and base metals to the United States and around the world. The Company’s segments include the Greens Creek, Lucky Friday, Casa Berardi, San Sebastian, and Nevada Operations units. Greens Creek and Lucky Friday units contain payable silver, zinc, and lead, and at Greens Creek, they also contain payable gold. At Greens Creek, the Company produces gravity concentrate containing payable silver, gold, and lead. The Casa Berardi unit is located in the Abitibi region of northwestern Quebec, Canada. The San Sebastian unit is located in the state of Durango, Mexico It produces zinc, lead and bulk flotation concentrates at its Greens Creek unit and lead and zinc flotation concentrates at its Lucky Friday unit.</v>
    <v>1600</v>
    <v>New York Stock Exchange</v>
    <v>XNYS</v>
    <v>XNYS</v>
    <v>6500 N Mineral Dr Ste 200, COEUR D ALENE, ID, 83815-9408 US</v>
    <v>6.14</v>
    <v>Metals &amp; Mining</v>
    <v>Stock</v>
    <v>44504.999813460156</v>
    <v>18</v>
    <v>5.6349999999999998</v>
    <v>3060766050</v>
    <v>HECLA MINING COMPANY</v>
    <v>HECLA MINING COMPANY</v>
    <v>5.92</v>
    <v>188.99199999999999</v>
    <v>5.89</v>
    <v>5.7</v>
    <v>536976500</v>
    <v>HL</v>
    <v>HECLA MINING COMPANY (XNYS:HL)</v>
    <v>12816</v>
    <v>6792560</v>
    <v>2006</v>
  </rv>
  <rv s="2">
    <v>19</v>
  </rv>
  <rv s="0">
    <v>http://en.wikipedia.org/wiki/Public_domain</v>
    <v>Public domain</v>
  </rv>
  <rv s="0">
    <v>http://en.wikipedia.org/wiki/Coeur_Mining</v>
    <v>Wikipedia</v>
  </rv>
  <rv s="4">
    <v>21</v>
    <v>22</v>
  </rv>
  <rv s="5">
    <v>14</v>
    <v>https://www.bing.com/th?id=AMMS_893632efad6a5e0c6be707edc2004ce4&amp;qlt=95</v>
    <v>23</v>
    <v>0</v>
    <v>https://www.bing.com/images/search?form=xlimg&amp;q=coeur+mining</v>
    <v>Image of COEUR MINING, INC.</v>
  </rv>
  <rv s="0">
    <v>https://www.bing.com/financeapi/forcetrigger?t=a1pe52&amp;q=XNYS%3aCDE&amp;form=skydnc</v>
    <v>Learn more on Bing</v>
  </rv>
  <rv s="6">
    <v>en-US</v>
    <v>a1pe52</v>
    <v>268435456</v>
    <v>1</v>
    <v>Powered by Refinitiv</v>
    <v>10</v>
    <v>COEUR MINING, INC. (XNYS:CDE)</v>
    <v>12</v>
    <v>13</v>
    <v>Finance</v>
    <v>7</v>
    <v>12.6</v>
    <v>5.86</v>
    <v>1.7625999999999999</v>
    <v>-0.14000000000000001</v>
    <v>-2.0230999999999999E-2</v>
    <v>USD</v>
    <v>Coeur Mining, Inc. is a gold and silver producer. The Company has its mines located in the United States, Mexico and Canada and several exploration projects in North America. The Company operates through five segments: Palmarejo, Rochester, Kensington, Wharf and, Silvertip mines. The Palmarejo gold-silver complex, located in the State of Chihuahua in Northern Mexico. The Rochester silver-gold mine located in northwestern Nevada. The Kensington gold mine located north of Juneau, Alaska. The Wharf gold mine near Lead, South Dakota. The Silvertip silver-zinc-lead mine in northern British Columbia, Canada. The Company has other interests in several precious metals exploration projects throughout North America, including the wholly-owned Crown and Sterling projects in southern Nevada and the La Preciosa project in Mexico.</v>
    <v>1959</v>
    <v>New York Stock Exchange</v>
    <v>XNYS</v>
    <v>XNYS</v>
    <v>104 S Michigan Ave Ste 900, CHICAGO, IL, 60603-5906 US</v>
    <v>7.2607999999999997</v>
    <v>24</v>
    <v>Metals &amp; Mining</v>
    <v>Stock</v>
    <v>44504.963595728907</v>
    <v>25</v>
    <v>6.76</v>
    <v>1742147442</v>
    <v>COEUR MINING, INC.</v>
    <v>COEUR MINING, INC.</v>
    <v>7.15</v>
    <v>0</v>
    <v>6.92</v>
    <v>6.78</v>
    <v>256953900</v>
    <v>CDE</v>
    <v>COEUR MINING, INC. (XNYS:CDE)</v>
    <v>1692</v>
    <v>4088596</v>
    <v>2013</v>
  </rv>
  <rv s="2">
    <v>26</v>
  </rv>
  <rv s="0">
    <v>http://es.wikipedia.org/wiki/Newmont_Mining_Corporation</v>
    <v>Wikipedia</v>
  </rv>
  <rv s="4">
    <v>21</v>
    <v>28</v>
  </rv>
  <rv s="5">
    <v>14</v>
    <v>https://www.bing.com/th?id=AMMS_dfe410b95d6678449580544f751cf8a5&amp;qlt=95</v>
    <v>29</v>
    <v>0</v>
    <v>https://www.bing.com/images/search?form=xlimg&amp;q=newmont+mining+corporation</v>
    <v>Image of NEWMONT CORPORATION</v>
  </rv>
  <rv s="0">
    <v>https://www.bing.com/financeapi/forcetrigger?t=a1yeec&amp;q=XNYS%3aNEM&amp;form=skydnc</v>
    <v>Learn more on Bing</v>
  </rv>
  <rv s="6">
    <v>en-US</v>
    <v>a1yeec</v>
    <v>268435456</v>
    <v>1</v>
    <v>Powered by Refinitiv</v>
    <v>10</v>
    <v>NEWMONT CORPORATION (XNYS:NEM)</v>
    <v>12</v>
    <v>13</v>
    <v>Finance</v>
    <v>8</v>
    <v>75.31</v>
    <v>53.032499999999999</v>
    <v>0.26490000000000002</v>
    <v>-0.27</v>
    <v>-4.8980000000000004E-3</v>
    <v>USD</v>
    <v>Newmont Corporation is a gold company. The Company is focused on production and exploration of gold, copper, silver, zinc and lead. It operates in the United States, Canada, Mexico, Dominican Republic, Peru, Suriname, Argentina, Chile, Australia and Ghana. The Company's segments include North America, South America, Australia, Africa and Nevada. North America segment consists primarily of Cripple Creek &amp; Victor in the United States of America, Musselwhite, Porcupine and Eleonore in Canada and Penasquito in Mexico. South America segment consists primarily of Yanacocha in Peru, Merian in Suriname, Cerro Negro in Argentina and the Pueblo Viejo mine. Its Australia segment consists of Boddington and Tanami in Australia. The Company's Africa segment consists of Ahafo and Akyem in Ghana. Its Nevada segment consists of Nevada Gold Mines (NGM), which is located in Elko, Nevada.</v>
    <v>14300</v>
    <v>New York Stock Exchange</v>
    <v>XNYS</v>
    <v>XNYS</v>
    <v>6900 E Layton Ave, Suite 700, DENVER, CO, 80237 US</v>
    <v>56.13</v>
    <v>30</v>
    <v>Metals &amp; Mining</v>
    <v>Stock</v>
    <v>44504.983586642971</v>
    <v>31</v>
    <v>54.51</v>
    <v>43739326205</v>
    <v>NEWMONT CORPORATION</v>
    <v>NEWMONT CORPORATION</v>
    <v>55.64</v>
    <v>22.316500000000001</v>
    <v>55.12</v>
    <v>54.85</v>
    <v>797435300</v>
    <v>NEM</v>
    <v>NEWMONT CORPORATION (XNYS:NEM)</v>
    <v>1359</v>
    <v>6278024</v>
    <v>2001</v>
  </rv>
  <rv s="2">
    <v>32</v>
  </rv>
  <rv s="0">
    <v>http://en.wikipedia.org/wiki/Silvercorp_Metals</v>
    <v>Wikipedia</v>
  </rv>
  <rv s="4">
    <v>21</v>
    <v>34</v>
  </rv>
  <rv s="5">
    <v>14</v>
    <v>https://www.bing.com/th?id=AMMS_64b33832fa9a8f1047f9aaa7f6d379d4&amp;qlt=95</v>
    <v>35</v>
    <v>0</v>
    <v>https://www.bing.com/images/search?form=xlimg&amp;q=silvercorp+metals</v>
    <v>Image of Silvercorp Metals Inc.</v>
  </rv>
  <rv s="0">
    <v>https://www.bing.com/financeapi/forcetrigger?t=a23t6h&amp;q=XNYS%3aSVM&amp;form=skydnc</v>
    <v>Learn more on Bing</v>
  </rv>
  <rv s="6">
    <v>en-US</v>
    <v>a23t6h</v>
    <v>268435456</v>
    <v>1</v>
    <v>Powered by Refinitiv</v>
    <v>10</v>
    <v>Silvercorp Metals Inc. (XNYS:SVM)</v>
    <v>12</v>
    <v>15</v>
    <v>Finance</v>
    <v>7</v>
    <v>8.5500000000000007</v>
    <v>3.64</v>
    <v>0.52329999999999999</v>
    <v>-0.09</v>
    <v>-2.1277000000000001E-2</v>
    <v>USD</v>
    <v>Silvercorp Metals Inc. (Silvercorp) is a mining company producing silver, lead and zinc metals in concentrates from mines in China. The Company along with its subsidiaries is engaged in acquisition, exploration, development, and mining of mineral properties. Silvercorp operates several silver-lead-zinc mines, including Ying Mining District in Henan Province, China, Gaocheng (GC) silver-lead-zinc mine in Guangdong Province, China and BYP Gold-Lead-Zinc mine in Hunan Province. The Ying Mining District consists of several mines, including the SGX, HPG, TLP, LME, LMW, and HZG mines. The SGX area includes a smaller satellite deposit. Its HPG mine is a silver-gold-lead property located in the central part of the Ying district. TLP is a silver-lead mine that lies about 11 km east-southeast of SGX. The GC mine covers an area of 5.5 square kilometer (km2) that Is located approximately 200 kilometers (km) west of Guangzhou City. Its BYP mine covers a mining permit of approximately 3.67 km2.</v>
    <v>1196</v>
    <v>New York Stock Exchange</v>
    <v>XNYS</v>
    <v>XNYS</v>
    <v>Suite 1750-1066 W. Hastings Street, VANCOUVER, BC, V6E 3X1 CA</v>
    <v>4.41</v>
    <v>36</v>
    <v>Metals &amp; Mining</v>
    <v>Stock</v>
    <v>44505.000000381253</v>
    <v>37</v>
    <v>4.1150000000000002</v>
    <v>924095500</v>
    <v>Silvercorp Metals Inc.</v>
    <v>Silvercorp Metals Inc.</v>
    <v>4.3</v>
    <v>17.056000000000001</v>
    <v>4.2300000000000004</v>
    <v>4.1399999999999997</v>
    <v>176354100</v>
    <v>SVM</v>
    <v>Silvercorp Metals Inc. (XNYS:SVM)</v>
    <v>2003</v>
    <v>999765</v>
    <v>1991</v>
  </rv>
  <rv s="2">
    <v>38</v>
  </rv>
  <rv s="0">
    <v>https://www.bing.com/financeapi/forcetrigger?t=a2jb27&amp;q=OTCM%3aHCHDF&amp;form=skydnc</v>
    <v>Learn more on Bing</v>
  </rv>
  <rv s="7">
    <v>en-US</v>
    <v>a2jb27</v>
    <v>268435456</v>
    <v>1</v>
    <v>Powered by Refinitiv</v>
    <v>16</v>
    <v>HOCHSCHILD MINING PLC (OTCM:HCHDF)</v>
    <v>2</v>
    <v>17</v>
    <v>Finance</v>
    <v>18</v>
    <v>3.77</v>
    <v>1.75</v>
    <v>1.2069000000000001</v>
    <v>0</v>
    <v>0</v>
    <v>USD</v>
    <v>Hochschild Mining plc is engaged in mining, processing and sale of silver and gold. It has approximately three operating mines (Arcata, Pallancata and Inmaculada) located in southern Peru and approximately one operating mine (San Jose) located in Argentina. Its segments include Arcata, Pallancata, San Jose, Inmaculada, Exploration and Other. Arcata and San Jose business units are engaged in the sale of gold, silver, dore and concentrate. Pallancata business unit is engaged in the sale of concentrate. Inmaculada business unit is engaged in the sale of gold, silver and dore. The Exploration segment explores and evaluates areas of interest in brownfield and greenfield sites to extend the life-of-mine of existing operations and to assess the feasibility of new mines. The Other segment includes Empresa de Transmision Callalli S.A.C., a power transmission company; HMX, S.A. de C.V., a service company in Mexico, and Empresa de Transmision Aymaraes S.A.C., a power transmission company.</v>
    <v>3352</v>
    <v>OTC Markets</v>
    <v>OTCM</v>
    <v>OTCM</v>
    <v>17 Cavendish Square, LONDON, UNITED KINGDOM-NA, W1G 0PH GB</v>
    <v>2.09</v>
    <v>Metals &amp; Mining</v>
    <v>Stock</v>
    <v>44505.006944444445</v>
    <v>40</v>
    <v>2.0299999999999998</v>
    <v>742327900</v>
    <v>HOCHSCHILD MINING PLC</v>
    <v>HOCHSCHILD MINING PLC</v>
    <v>2.06</v>
    <v>18.177099999999999</v>
    <v>2.09</v>
    <v>2.09</v>
    <v>513875500</v>
    <v>HCHDF</v>
    <v>HOCHSCHILD MINING PLC (OTCM:HCHDF)</v>
    <v>15983</v>
    <v>2006</v>
  </rv>
  <rv s="2">
    <v>41</v>
  </rv>
  <rv s="0">
    <v>https://www.bing.com/financeapi/forcetrigger?t=a1u4r7&amp;q=XNYS%3aGPL&amp;form=skydnc</v>
    <v>Learn more on Bing</v>
  </rv>
  <rv s="8">
    <v>en-US</v>
    <v>a1u4r7</v>
    <v>268435456</v>
    <v>1</v>
    <v>Powered by Refinitiv</v>
    <v>19</v>
    <v>GREAT PANTHER MINING LIMITED (XNYS:GPL)</v>
    <v>2</v>
    <v>20</v>
    <v>Finance</v>
    <v>8</v>
    <v>1.1599999999999999</v>
    <v>0.376</v>
    <v>1.8937999999999999</v>
    <v>-5.5E-2</v>
    <v>-0.123596</v>
    <v>USD</v>
    <v>Great Panther Mining Ltd, formerly Great Panther Silver Limited, is an intermediate precious metals mining and exploration company. It operates three mines, including the Tucano Gold Mine and two primary silver mines in Mexico: the Guanajuato Mine Complex and the Topia Mine. The Tucano Gold Mine is located in Amapa State in northern Brazil. The mine is approximately 200 kilometers (km) from Macapa. The Guanajuato Mine Complex produces silver and gold concentrate and is located in central Mexico, approximately 380 km north-west of Mexico City, and approximately 30 km from the Guanajuato International Airport. The Topia Mine is located in the Sierra Madre Mountains in the state of Durango in northwestern Mexico. The mine produces concentrates containing silver, gold, lead and zinc. Its exploration properties include the El Horcon, Santa Rosa and Plomo projects in Mexico; the Tartaruga project in Brazil, and the Argosy project in Canada.</v>
    <v>821</v>
    <v>New York Stock Exchange</v>
    <v>XNYS</v>
    <v>XNYS</v>
    <v>1330-200 Granville St, VANCOUVER, BC, V6C 1S4 CA</v>
    <v>0.41210000000000002</v>
    <v>Metals &amp; Mining</v>
    <v>Stock</v>
    <v>44505.000000300781</v>
    <v>43</v>
    <v>0.376</v>
    <v>203288200</v>
    <v>GREAT PANTHER MINING LIMITED</v>
    <v>GREAT PANTHER MINING LIMITED</v>
    <v>0.39200000000000002</v>
    <v>0</v>
    <v>0.44500000000000001</v>
    <v>0.39</v>
    <v>356645900</v>
    <v>GPL</v>
    <v>GREAT PANTHER MINING LIMITED (XNYS:GPL)</v>
    <v>93906</v>
    <v>1805892</v>
  </rv>
  <rv s="2">
    <v>44</v>
  </rv>
  <rv s="0">
    <v>https://www.bing.com/financeapi/forcetrigger?t=a25152&amp;q=XNYS%3aUSAS&amp;form=skydnc</v>
    <v>Learn more on Bing</v>
  </rv>
  <rv s="3">
    <v>en-US</v>
    <v>a25152</v>
    <v>268435456</v>
    <v>1</v>
    <v>Powered by Refinitiv</v>
    <v>5</v>
    <v>Americas Gold and Silver Corporation (XNYS:USAS)</v>
    <v>2</v>
    <v>6</v>
    <v>Finance</v>
    <v>8</v>
    <v>3.46</v>
    <v>0.67600000000000005</v>
    <v>1.3678999999999999</v>
    <v>-2.8999999999999998E-3</v>
    <v>-3.2600000000000003E-3</v>
    <v>USD</v>
    <v>Americas Gold and Silver Corporation, formerly Americas Silver Corporation, is engaged in producing silver with assets in Americas and has an operating platform. The Company is engaged in the acquisition, exploration, development and exploration of mineral resource properties in Mexico and the United States. It has operations in silver camps, such as Cosala Operations in Sinaloa, Mexico and the Galena Complex in Idaho, the United States. Its Cosala Operations include a diamond drilling program totaling approximately 2,800 meters at Nuestra Senora. The Cosala mining district is located in the east-central portion of the state of Sinaloa, Mexico along the western edge of the Sierra Madre Occidental, a volcanic province covering approximately 800,000 square kilometers. The Galena Complex is located in the Coeur d'Alene Mining District in Shoshone County. Its primary assets are the operating Galena Mine and Mill, the Coeur Mine and Mill and the Caladay Zone.</v>
    <v>647</v>
    <v>New York Stock Exchange</v>
    <v>XNYS</v>
    <v>XNYS</v>
    <v>145 King St W Suite 2870, TORONTO, ON, M5H 1J8 CA</v>
    <v>0.88949999999999996</v>
    <v>Metals &amp; Mining</v>
    <v>Stock</v>
    <v>44505.613508657028</v>
    <v>46</v>
    <v>0.86</v>
    <v>159038300</v>
    <v>Americas Gold and Silver Corporation</v>
    <v>Americas Gold and Silver Corporation</v>
    <v>0.88170000000000004</v>
    <v>0</v>
    <v>0.88959999999999995</v>
    <v>0.88670000000000004</v>
    <v>144580200</v>
    <v>USAS</v>
    <v>Americas Gold and Silver Corporation (XNYS:USAS)</v>
    <v>2162736</v>
    <v>1008355</v>
    <v>1998</v>
  </rv>
  <rv s="2">
    <v>47</v>
  </rv>
</rvData>
</file>

<file path=xl/richData/rdrichvaluestructure.xml><?xml version="1.0" encoding="utf-8"?>
<rvStructures xmlns="http://schemas.microsoft.com/office/spreadsheetml/2017/richdata" count="9">
  <s t="_hyperlink">
    <k n="Address" t="s"/>
    <k n="Text" t="s"/>
  </s>
  <s t="_linkedentitycore">
    <k n="%EntityCulture" t="s"/>
    <k n="%EntityId" t="s"/>
    <k n="%EntityServiceId"/>
    <k n="%IsRefreshable" t="b"/>
    <k n="%ProviderInfo" t="s"/>
    <k n="_Display" t="spb"/>
    <k n="_DisplayString" t="s"/>
    <k n="_Flags" t="spb"/>
    <k n="_Format" t="spb"/>
    <k n="_Icon" t="s"/>
    <k n="_SubLabel" t="spb"/>
    <k n="52 week high"/>
    <k n="52 week low"/>
    <k n="Beta"/>
    <k n="Change"/>
    <k n="Change (%)"/>
    <k n="Currency" t="s"/>
    <k n="Description" t="s"/>
    <k n="Employees"/>
    <k n="Exchange" t="s"/>
    <k n="Exchange abbreviation" t="s"/>
    <k n="ExchangeID" t="s"/>
    <k n="Headquarters" t="s"/>
    <k n="High"/>
    <k n="Industry" t="s"/>
    <k n="Instrument type" t="s"/>
    <k n="Last trade time"/>
    <k n="LearnMoreOnLink" t="r"/>
    <k n="Low"/>
    <k n="Market cap"/>
    <k n="Name" t="s"/>
    <k n="Official name" t="s"/>
    <k n="Open"/>
    <k n="Previous close"/>
    <k n="Price"/>
    <k n="Shares outstanding"/>
    <k n="Ticker symbol" t="s"/>
    <k n="UniqueName" t="s"/>
    <k n="Volume"/>
    <k n="Year incorporated"/>
  </s>
  <s t="_linkedentity">
    <k n="%cvi" t="r"/>
  </s>
  <s t="_linkedentitycore">
    <k n="%EntityCulture" t="s"/>
    <k n="%EntityId" t="s"/>
    <k n="%EntityServiceId"/>
    <k n="%IsRefreshable" t="b"/>
    <k n="%ProviderInfo" t="s"/>
    <k n="_Display" t="spb"/>
    <k n="_DisplayString" t="s"/>
    <k n="_Flags" t="spb"/>
    <k n="_Format" t="spb"/>
    <k n="_Icon" t="s"/>
    <k n="_SubLabel" t="spb"/>
    <k n="52 week high"/>
    <k n="52 week low"/>
    <k n="Beta"/>
    <k n="Change"/>
    <k n="Change (%)"/>
    <k n="Currency" t="s"/>
    <k n="Description" t="s"/>
    <k n="Employees"/>
    <k n="Exchange" t="s"/>
    <k n="Exchange abbreviation" t="s"/>
    <k n="ExchangeID" t="s"/>
    <k n="Headquarters" t="s"/>
    <k n="High"/>
    <k n="Industry" t="s"/>
    <k n="Instrument type" t="s"/>
    <k n="Last trade time"/>
    <k n="LearnMoreOnLink" t="r"/>
    <k n="Low"/>
    <k n="Market cap"/>
    <k n="Name" t="s"/>
    <k n="Official name" t="s"/>
    <k n="Open"/>
    <k n="P/E"/>
    <k n="Previous close"/>
    <k n="Price"/>
    <k n="Shares outstanding"/>
    <k n="Ticker symbol" t="s"/>
    <k n="UniqueName" t="s"/>
    <k n="Volume"/>
    <k n="Volume average"/>
    <k n="Year incorporated"/>
  </s>
  <s t="_sourceattribution">
    <k n="License" t="r"/>
    <k n="Source" t="r"/>
  </s>
  <s t="_imageurl">
    <k n="_Provider" t="spb"/>
    <k n="Address" t="s"/>
    <k n="Attribution" t="r"/>
    <k n="ComputedImage" t="b"/>
    <k n="More Images Address" t="s"/>
    <k n="Text" t="s"/>
  </s>
  <s t="_linkedentitycore">
    <k n="%EntityCulture" t="s"/>
    <k n="%EntityId" t="s"/>
    <k n="%EntityServiceId"/>
    <k n="%IsRefreshable" t="b"/>
    <k n="%ProviderInfo" t="s"/>
    <k n="_Display" t="spb"/>
    <k n="_DisplayString" t="s"/>
    <k n="_Flags" t="spb"/>
    <k n="_Format" t="spb"/>
    <k n="_Icon" t="s"/>
    <k n="_SubLabel" t="spb"/>
    <k n="52 week high"/>
    <k n="52 week low"/>
    <k n="Beta"/>
    <k n="Change"/>
    <k n="Change (%)"/>
    <k n="Currency" t="s"/>
    <k n="Description" t="s"/>
    <k n="Employees"/>
    <k n="Exchange" t="s"/>
    <k n="Exchange abbreviation" t="s"/>
    <k n="ExchangeID" t="s"/>
    <k n="Headquarters" t="s"/>
    <k n="High"/>
    <k n="Image" t="r"/>
    <k n="Industry" t="s"/>
    <k n="Instrument type" t="s"/>
    <k n="Last trade time"/>
    <k n="LearnMoreOnLink" t="r"/>
    <k n="Low"/>
    <k n="Market cap"/>
    <k n="Name" t="s"/>
    <k n="Official name" t="s"/>
    <k n="Open"/>
    <k n="P/E"/>
    <k n="Previous close"/>
    <k n="Price"/>
    <k n="Shares outstanding"/>
    <k n="Ticker symbol" t="s"/>
    <k n="UniqueName" t="s"/>
    <k n="Volume"/>
    <k n="Volume average"/>
    <k n="Year incorporated"/>
  </s>
  <s t="_linkedentitycore">
    <k n="%EntityCulture" t="s"/>
    <k n="%EntityId" t="s"/>
    <k n="%EntityServiceId"/>
    <k n="%IsRefreshable" t="b"/>
    <k n="%ProviderInfo" t="s"/>
    <k n="_Display" t="spb"/>
    <k n="_DisplayString" t="s"/>
    <k n="_Flags" t="spb"/>
    <k n="_Format" t="spb"/>
    <k n="_Icon" t="s"/>
    <k n="_SubLabel" t="spb"/>
    <k n="52 week high"/>
    <k n="52 week low"/>
    <k n="Beta"/>
    <k n="Change"/>
    <k n="Change (%)"/>
    <k n="Currency" t="s"/>
    <k n="Description" t="s"/>
    <k n="Employees"/>
    <k n="Exchange" t="s"/>
    <k n="Exchange abbreviation" t="s"/>
    <k n="ExchangeID" t="s"/>
    <k n="Headquarters" t="s"/>
    <k n="High"/>
    <k n="Industry" t="s"/>
    <k n="Instrument type" t="s"/>
    <k n="Last trade time"/>
    <k n="LearnMoreOnLink" t="r"/>
    <k n="Low"/>
    <k n="Market cap"/>
    <k n="Name" t="s"/>
    <k n="Official name" t="s"/>
    <k n="Open"/>
    <k n="P/E"/>
    <k n="Previous close"/>
    <k n="Price"/>
    <k n="Shares outstanding"/>
    <k n="Ticker symbol" t="s"/>
    <k n="UniqueName" t="s"/>
    <k n="Volume"/>
    <k n="Year incorporated"/>
  </s>
  <s t="_linkedentitycore">
    <k n="%EntityCulture" t="s"/>
    <k n="%EntityId" t="s"/>
    <k n="%EntityServiceId"/>
    <k n="%IsRefreshable" t="b"/>
    <k n="%ProviderInfo" t="s"/>
    <k n="_Display" t="spb"/>
    <k n="_DisplayString" t="s"/>
    <k n="_Flags" t="spb"/>
    <k n="_Format" t="spb"/>
    <k n="_Icon" t="s"/>
    <k n="_SubLabel" t="spb"/>
    <k n="52 week high"/>
    <k n="52 week low"/>
    <k n="Beta"/>
    <k n="Change"/>
    <k n="Change (%)"/>
    <k n="Currency" t="s"/>
    <k n="Description" t="s"/>
    <k n="Employees"/>
    <k n="Exchange" t="s"/>
    <k n="Exchange abbreviation" t="s"/>
    <k n="ExchangeID" t="s"/>
    <k n="Headquarters" t="s"/>
    <k n="High"/>
    <k n="Industry" t="s"/>
    <k n="Instrument type" t="s"/>
    <k n="Last trade time"/>
    <k n="LearnMoreOnLink" t="r"/>
    <k n="Low"/>
    <k n="Market cap"/>
    <k n="Name" t="s"/>
    <k n="Official name" t="s"/>
    <k n="Open"/>
    <k n="P/E"/>
    <k n="Previous close"/>
    <k n="Price"/>
    <k n="Shares outstanding"/>
    <k n="Ticker symbol" t="s"/>
    <k n="UniqueName" t="s"/>
    <k n="Volume"/>
    <k n="Volume average"/>
  </s>
</rvStructures>
</file>

<file path=xl/richData/rdsupportingpropertybag.xml><?xml version="1.0" encoding="utf-8"?>
<supportingPropertyBags xmlns="http://schemas.microsoft.com/office/spreadsheetml/2017/richdata2">
  <spbArrays count="5">
    <a count="40">
      <v t="s">%EntityServiceId</v>
      <v t="s">_Format</v>
      <v t="s">%IsRefreshable</v>
      <v t="s">%EntityCulture</v>
      <v t="s">%EntityId</v>
      <v t="s">_Icon</v>
      <v t="s">_Display</v>
      <v t="s">Name</v>
      <v t="s">_SubLabel</v>
      <v t="s">Price</v>
      <v t="s">Exchange</v>
      <v t="s">Official name</v>
      <v t="s">Last trade time</v>
      <v t="s">Ticker symbol</v>
      <v t="s">Exchange abbreviation</v>
      <v t="s">Change</v>
      <v t="s">Change (%)</v>
      <v t="s">Currency</v>
      <v t="s">Previous close</v>
      <v t="s">Open</v>
      <v t="s">High</v>
      <v t="s">Low</v>
      <v t="s">52 week high</v>
      <v t="s">52 week low</v>
      <v t="s">Volume</v>
      <v t="s">Market cap</v>
      <v t="s">Beta</v>
      <v t="s">Shares outstanding</v>
      <v t="s">Description</v>
      <v t="s">Employees</v>
      <v t="s">Headquarters</v>
      <v t="s">Industry</v>
      <v t="s">Instrument type</v>
      <v t="s">Year incorporated</v>
      <v t="s">_Flags</v>
      <v t="s">UniqueName</v>
      <v t="s">_DisplayString</v>
      <v t="s">LearnMoreOnLink</v>
      <v t="s">ExchangeID</v>
      <v t="s">%ProviderInfo</v>
    </a>
    <a count="42">
      <v t="s">%EntityServiceId</v>
      <v t="s">_Format</v>
      <v t="s">%IsRefreshable</v>
      <v t="s">%EntityCulture</v>
      <v t="s">%EntityId</v>
      <v t="s">_Icon</v>
      <v t="s">_Display</v>
      <v t="s">Name</v>
      <v t="s">_SubLabel</v>
      <v t="s">Price</v>
      <v t="s">Exchange</v>
      <v t="s">Official name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Description</v>
      <v t="s">Employees</v>
      <v t="s">Headquarters</v>
      <v t="s">Industry</v>
      <v t="s">Instrument type</v>
      <v t="s">Year incorporated</v>
      <v t="s">_Flags</v>
      <v t="s">UniqueName</v>
      <v t="s">_DisplayString</v>
      <v t="s">LearnMoreOnLink</v>
      <v t="s">ExchangeID</v>
      <v t="s">%ProviderInfo</v>
    </a>
    <a count="43">
      <v t="s">%EntityServiceId</v>
      <v t="s">_Format</v>
      <v t="s">%IsRefreshable</v>
      <v t="s">%EntityCulture</v>
      <v t="s">%EntityId</v>
      <v t="s">_Icon</v>
      <v t="s">_Display</v>
      <v t="s">Name</v>
      <v t="s">_SubLabel</v>
      <v t="s">Price</v>
      <v t="s">Exchange</v>
      <v t="s">Official name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Description</v>
      <v t="s">Employees</v>
      <v t="s">Headquarters</v>
      <v t="s">Industry</v>
      <v t="s">Instrument type</v>
      <v t="s">Year incorporated</v>
      <v t="s">_Flags</v>
      <v t="s">UniqueName</v>
      <v t="s">_DisplayString</v>
      <v t="s">LearnMoreOnLink</v>
      <v t="s">Image</v>
      <v t="s">ExchangeID</v>
      <v t="s">%ProviderInfo</v>
    </a>
    <a count="41">
      <v t="s">%EntityServiceId</v>
      <v t="s">_Format</v>
      <v t="s">%IsRefreshable</v>
      <v t="s">%EntityCulture</v>
      <v t="s">%EntityId</v>
      <v t="s">_Icon</v>
      <v t="s">_Display</v>
      <v t="s">Name</v>
      <v t="s">_SubLabel</v>
      <v t="s">Price</v>
      <v t="s">Exchange</v>
      <v t="s">Official name</v>
      <v t="s">Last trade time</v>
      <v t="s">Ticker symbol</v>
      <v t="s">Exchange abbreviation</v>
      <v t="s">Change</v>
      <v t="s">Change (%)</v>
      <v t="s">Currency</v>
      <v t="s">Previous close</v>
      <v t="s">Open</v>
      <v t="s">High</v>
      <v t="s">Low</v>
      <v t="s">52 week high</v>
      <v t="s">52 week low</v>
      <v t="s">Volume</v>
      <v t="s">Market cap</v>
      <v t="s">Beta</v>
      <v t="s">P/E</v>
      <v t="s">Shares outstanding</v>
      <v t="s">Description</v>
      <v t="s">Employees</v>
      <v t="s">Headquarters</v>
      <v t="s">Industry</v>
      <v t="s">Instrument type</v>
      <v t="s">Year incorporated</v>
      <v t="s">_Flags</v>
      <v t="s">UniqueName</v>
      <v t="s">_DisplayString</v>
      <v t="s">LearnMoreOnLink</v>
      <v t="s">ExchangeID</v>
      <v t="s">%ProviderInfo</v>
    </a>
    <a count="41">
      <v t="s">%EntityServiceId</v>
      <v t="s">_Format</v>
      <v t="s">%IsRefreshable</v>
      <v t="s">%EntityCulture</v>
      <v t="s">%EntityId</v>
      <v t="s">_Icon</v>
      <v t="s">_Display</v>
      <v t="s">Name</v>
      <v t="s">_SubLabel</v>
      <v t="s">Price</v>
      <v t="s">Exchange</v>
      <v t="s">Official name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Description</v>
      <v t="s">Employees</v>
      <v t="s">Headquarters</v>
      <v t="s">Industry</v>
      <v t="s">Instrument type</v>
      <v t="s">_Flags</v>
      <v t="s">UniqueName</v>
      <v t="s">_DisplayString</v>
      <v t="s">LearnMoreOnLink</v>
      <v t="s">ExchangeID</v>
      <v t="s">%ProviderInfo</v>
    </a>
  </spbArrays>
  <spbData count="21">
    <spb s="0">
      <v>0</v>
      <v>Name</v>
      <v>LearnMoreOnLink</v>
    </spb>
    <spb s="1">
      <v>0</v>
      <v>0</v>
      <v>0</v>
    </spb>
    <spb s="2">
      <v>1</v>
      <v>1</v>
      <v>1</v>
      <v>1</v>
    </spb>
    <spb s="3">
      <v>1</v>
      <v>2</v>
      <v>1</v>
      <v>3</v>
      <v>1</v>
      <v>1</v>
      <v>1</v>
      <v>4</v>
      <v>4</v>
      <v>5</v>
      <v>6</v>
      <v>1</v>
      <v>1</v>
      <v>1</v>
      <v>7</v>
      <v>8</v>
      <v>9</v>
      <v>4</v>
    </spb>
    <spb s="4">
      <v>Delayed 20 minutes</v>
      <v>from previous close</v>
      <v>from previous close</v>
      <v>GMT</v>
    </spb>
    <spb s="0">
      <v>1</v>
      <v>Name</v>
      <v>LearnMoreOnLink</v>
    </spb>
    <spb s="5">
      <v>10</v>
      <v>2</v>
      <v>2</v>
      <v>10</v>
      <v>3</v>
      <v>10</v>
      <v>10</v>
      <v>10</v>
      <v>4</v>
      <v>4</v>
      <v>5</v>
      <v>11</v>
      <v>10</v>
      <v>10</v>
      <v>10</v>
      <v>4</v>
      <v>7</v>
      <v>8</v>
      <v>9</v>
      <v>4</v>
    </spb>
    <spb s="6">
      <v>Delayed 15 minutes</v>
      <v>from previous close</v>
      <v>from previous close</v>
      <v>Source: Nasdaq</v>
      <v>GMT</v>
    </spb>
    <spb s="6">
      <v>Real-Time Nasdaq Last Sale</v>
      <v>from previous close</v>
      <v>from previous close</v>
      <v>Source: Nasdaq Last Sale</v>
      <v>GMT</v>
    </spb>
    <spb s="5">
      <v>10</v>
      <v>2</v>
      <v>2</v>
      <v>10</v>
      <v>3</v>
      <v>10</v>
      <v>10</v>
      <v>10</v>
      <v>4</v>
      <v>4</v>
      <v>5</v>
      <v>12</v>
      <v>10</v>
      <v>10</v>
      <v>10</v>
      <v>4</v>
      <v>7</v>
      <v>8</v>
      <v>9</v>
      <v>4</v>
    </spb>
    <spb s="0">
      <v>2</v>
      <v>Name</v>
      <v>LearnMoreOnLink</v>
    </spb>
    <spb s="7">
      <v>0</v>
      <v>0</v>
    </spb>
    <spb s="8">
      <v>11</v>
      <v>1</v>
      <v>1</v>
      <v>1</v>
      <v>1</v>
    </spb>
    <spb s="9">
      <v>10</v>
      <v>2</v>
      <v>2</v>
      <v>10</v>
      <v>3</v>
      <v>10</v>
      <v>13</v>
      <v>10</v>
      <v>10</v>
      <v>4</v>
      <v>4</v>
      <v>5</v>
      <v>12</v>
      <v>10</v>
      <v>10</v>
      <v>10</v>
      <v>4</v>
      <v>7</v>
      <v>8</v>
      <v>9</v>
      <v>4</v>
    </spb>
    <spb s="10">
      <v>Powered by Refinitiv</v>
    </spb>
    <spb s="9">
      <v>10</v>
      <v>2</v>
      <v>2</v>
      <v>10</v>
      <v>3</v>
      <v>10</v>
      <v>13</v>
      <v>10</v>
      <v>10</v>
      <v>4</v>
      <v>4</v>
      <v>5</v>
      <v>11</v>
      <v>10</v>
      <v>10</v>
      <v>10</v>
      <v>4</v>
      <v>7</v>
      <v>8</v>
      <v>9</v>
      <v>4</v>
    </spb>
    <spb s="0">
      <v>3</v>
      <v>Name</v>
      <v>LearnMoreOnLink</v>
    </spb>
    <spb s="11">
      <v>10</v>
      <v>2</v>
      <v>2</v>
      <v>10</v>
      <v>3</v>
      <v>10</v>
      <v>10</v>
      <v>10</v>
      <v>4</v>
      <v>4</v>
      <v>5</v>
      <v>6</v>
      <v>10</v>
      <v>10</v>
      <v>10</v>
      <v>7</v>
      <v>8</v>
      <v>9</v>
      <v>4</v>
    </spb>
    <spb s="4">
      <v>Delayed 15 minutes</v>
      <v>from previous close</v>
      <v>from previous close</v>
      <v>GMT</v>
    </spb>
    <spb s="0">
      <v>4</v>
      <v>Name</v>
      <v>LearnMoreOnLink</v>
    </spb>
    <spb s="12">
      <v>10</v>
      <v>2</v>
      <v>2</v>
      <v>10</v>
      <v>3</v>
      <v>10</v>
      <v>10</v>
      <v>10</v>
      <v>4</v>
      <v>4</v>
      <v>5</v>
      <v>11</v>
      <v>10</v>
      <v>10</v>
      <v>10</v>
      <v>4</v>
      <v>7</v>
      <v>9</v>
      <v>4</v>
    </spb>
  </spbData>
</supportingPropertyBags>
</file>

<file path=xl/richData/rdsupportingpropertybagstructure.xml><?xml version="1.0" encoding="utf-8"?>
<spbStructures xmlns="http://schemas.microsoft.com/office/spreadsheetml/2017/richdata2" count="13">
  <s>
    <k n="^Order" t="spba"/>
    <k n="TitleProperty" t="s"/>
    <k n="SubTitleProperty" t="s"/>
  </s>
  <s>
    <k n="ShowInCardView" t="b"/>
    <k n="ShowInDotNotation" t="b"/>
    <k n="ShowInAutoComplete" t="b"/>
  </s>
  <s>
    <k n="ExchangeID" t="spb"/>
    <k n="UniqueName" t="spb"/>
    <k n="`%ProviderInfo" t="spb"/>
    <k n="LearnMoreOnLink" t="spb"/>
  </s>
  <s>
    <k n="Low" t="i"/>
    <k n="Beta" t="i"/>
    <k n="High" t="i"/>
    <k n="Name" t="i"/>
    <k n="Open" t="i"/>
    <k n="Price" t="i"/>
    <k n="Change" t="i"/>
    <k n="Volume" t="i"/>
    <k n="Employees" t="i"/>
    <k n="Change (%)" t="i"/>
    <k n="Market cap" t="i"/>
    <k n="52 week low" t="i"/>
    <k n="52 week high" t="i"/>
    <k n="Previous close" t="i"/>
    <k n="Last trade time" t="i"/>
    <k n="Year incorporated" t="i"/>
    <k n="`%EntityServiceId" t="i"/>
    <k n="Shares outstanding" t="i"/>
  </s>
  <s>
    <k n="Price" t="s"/>
    <k n="Change" t="s"/>
    <k n="Change (%)" t="s"/>
    <k n="Last trade time" t="s"/>
  </s>
  <s>
    <k n="Low" t="i"/>
    <k n="P/E" t="i"/>
    <k n="Beta" t="i"/>
    <k n="High" t="i"/>
    <k n="Name" t="i"/>
    <k n="Open" t="i"/>
    <k n="Price" t="i"/>
    <k n="Change" t="i"/>
    <k n="Volume" t="i"/>
    <k n="Employees" t="i"/>
    <k n="Change (%)" t="i"/>
    <k n="Market cap" t="i"/>
    <k n="52 week low" t="i"/>
    <k n="52 week high" t="i"/>
    <k n="Previous close" t="i"/>
    <k n="Volume average" t="i"/>
    <k n="Last trade time" t="i"/>
    <k n="Year incorporated" t="i"/>
    <k n="`%EntityServiceId" t="i"/>
    <k n="Shares outstanding" t="i"/>
  </s>
  <s>
    <k n="Price" t="s"/>
    <k n="Change" t="s"/>
    <k n="Change (%)" t="s"/>
    <k n="ExchangeID" t="s"/>
    <k n="Last trade time" t="s"/>
  </s>
  <s>
    <k n="ShowInDotNotation" t="b"/>
    <k n="ShowInAutoComplete" t="b"/>
  </s>
  <s>
    <k n="Image" t="spb"/>
    <k n="ExchangeID" t="spb"/>
    <k n="UniqueName" t="spb"/>
    <k n="`%ProviderInfo" t="spb"/>
    <k n="LearnMoreOnLink" t="spb"/>
  </s>
  <s>
    <k n="Low" t="i"/>
    <k n="P/E" t="i"/>
    <k n="Beta" t="i"/>
    <k n="High" t="i"/>
    <k n="Name" t="i"/>
    <k n="Open" t="i"/>
    <k n="Image" t="i"/>
    <k n="Price" t="i"/>
    <k n="Change" t="i"/>
    <k n="Volume" t="i"/>
    <k n="Employees" t="i"/>
    <k n="Change (%)" t="i"/>
    <k n="Market cap" t="i"/>
    <k n="52 week low" t="i"/>
    <k n="52 week high" t="i"/>
    <k n="Previous close" t="i"/>
    <k n="Volume average" t="i"/>
    <k n="Last trade time" t="i"/>
    <k n="Year incorporated" t="i"/>
    <k n="`%EntityServiceId" t="i"/>
    <k n="Shares outstanding" t="i"/>
  </s>
  <s>
    <k n="name" t="s"/>
  </s>
  <s>
    <k n="Low" t="i"/>
    <k n="P/E" t="i"/>
    <k n="Beta" t="i"/>
    <k n="High" t="i"/>
    <k n="Name" t="i"/>
    <k n="Open" t="i"/>
    <k n="Price" t="i"/>
    <k n="Change" t="i"/>
    <k n="Volume" t="i"/>
    <k n="Employees" t="i"/>
    <k n="Change (%)" t="i"/>
    <k n="Market cap" t="i"/>
    <k n="52 week low" t="i"/>
    <k n="52 week high" t="i"/>
    <k n="Previous close" t="i"/>
    <k n="Last trade time" t="i"/>
    <k n="Year incorporated" t="i"/>
    <k n="`%EntityServiceId" t="i"/>
    <k n="Shares outstanding" t="i"/>
  </s>
  <s>
    <k n="Low" t="i"/>
    <k n="P/E" t="i"/>
    <k n="Beta" t="i"/>
    <k n="High" t="i"/>
    <k n="Name" t="i"/>
    <k n="Open" t="i"/>
    <k n="Price" t="i"/>
    <k n="Change" t="i"/>
    <k n="Volume" t="i"/>
    <k n="Employees" t="i"/>
    <k n="Change (%)" t="i"/>
    <k n="Market cap" t="i"/>
    <k n="52 week low" t="i"/>
    <k n="52 week high" t="i"/>
    <k n="Previous close" t="i"/>
    <k n="Volume average" t="i"/>
    <k n="Last trade time" t="i"/>
    <k n="`%EntityServiceId" t="i"/>
    <k n="Shares outstanding" t="i"/>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1">
    <x:dxf>
      <x:numFmt numFmtId="2" formatCode="0.00"/>
    </x:dxf>
    <x:dxf>
      <x:numFmt numFmtId="168" formatCode="_-[$$-80A]* #,##0.00_-;\-[$$-80A]* #,##0.00_-;_-[$$-80A]* &quot;-&quot;??_-;_-@_-"/>
    </x:dxf>
    <x:dxf>
      <x:numFmt numFmtId="27" formatCode="m/d/yyyy\ h:mm"/>
    </x:dxf>
    <x:dxf>
      <x:numFmt numFmtId="14" formatCode="0.00%"/>
    </x:dxf>
    <x:dxf>
      <x:numFmt numFmtId="3" formatCode="#,##0"/>
    </x:dxf>
    <x:dxf>
      <x:numFmt numFmtId="167" formatCode="_-[$£-809]* #,##0_-;\-[$£-809]* #,##0_-;_-[$£-809]* &quot;-&quot;_-;_-@_-"/>
    </x:dxf>
    <x:dxf>
      <x:numFmt numFmtId="4" formatCode="#,##0.00"/>
    </x:dxf>
    <x:dxf>
      <x:numFmt numFmtId="1" formatCode="0"/>
    </x:dxf>
    <x:dxf>
      <x:numFmt numFmtId="166" formatCode="_([$$-409]* #,##0.00_);_([$$-409]* \(#,##0.00\);_([$$-409]* &quot;-&quot;??_);_(@_)"/>
    </x:dxf>
    <x:dxf>
      <x:numFmt numFmtId="165" formatCode="_-[$$-1009]* #,##0_-;\-[$$-1009]* #,##0_-;_-[$$-1009]* &quot;-&quot;_-;_-@_-"/>
    </x:dxf>
    <x:dxf>
      <x:numFmt numFmtId="164" formatCode="_([$$-409]* #,##0_);_([$$-409]* \(#,##0\);_([$$-409]* &quot;-&quot;_);_(@_)"/>
    </x:dxf>
  </dxfs>
  <richProperties>
    <rPr n="IsTitleField" t="b"/>
    <rPr n="IsHeroField" t="b"/>
  </richProperties>
  <richStyles>
    <rSty dxfid="1"/>
    <rSty dxfid="6"/>
    <rSty>
      <rpv i="0">1</rpv>
    </rSty>
    <rSty dxfid="4"/>
    <rSty dxfid="3"/>
    <rSty dxfid="5"/>
    <rSty dxfid="2"/>
    <rSty dxfid="7"/>
    <rSty dxfid="0"/>
    <rSty dxfid="8"/>
    <rSty dxfid="9"/>
    <rSty dxfid="10"/>
    <rSty>
      <rpv i="1">1</rpv>
    </rSty>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workbookViewId="0">
      <pane xSplit="1" topLeftCell="B1" activePane="topRight" state="frozen"/>
      <selection pane="topRight" activeCell="H1" sqref="H1:I16"/>
    </sheetView>
  </sheetViews>
  <sheetFormatPr defaultRowHeight="15" x14ac:dyDescent="0.25"/>
  <cols>
    <col min="1" max="1" width="23.7109375" customWidth="1"/>
    <col min="2" max="2" width="6.28515625" customWidth="1"/>
    <col min="3" max="3" width="11.7109375" customWidth="1"/>
    <col min="4" max="4" width="11.140625" customWidth="1"/>
    <col min="5" max="5" width="12.28515625" customWidth="1"/>
    <col min="6" max="6" width="6.42578125" customWidth="1"/>
    <col min="7" max="7" width="9.42578125" customWidth="1"/>
    <col min="8" max="9" width="11.140625" customWidth="1"/>
    <col min="10" max="10" width="12.42578125" customWidth="1"/>
    <col min="11" max="11" width="7.7109375" customWidth="1"/>
    <col min="12" max="12" width="12.42578125" customWidth="1"/>
    <col min="13" max="13" width="11.42578125" customWidth="1"/>
    <col min="14" max="14" width="7.28515625" customWidth="1"/>
    <col min="15" max="15" width="10.5703125" customWidth="1"/>
    <col min="16" max="16" width="12.5703125" customWidth="1"/>
    <col min="17" max="17" width="6.140625" customWidth="1"/>
    <col min="18" max="18" width="11.5703125" customWidth="1"/>
    <col min="19" max="19" width="11.85546875" customWidth="1"/>
    <col min="20" max="20" width="11.7109375" customWidth="1"/>
    <col min="21" max="21" width="11.28515625" customWidth="1"/>
    <col min="22" max="22" width="12.28515625" customWidth="1"/>
    <col min="23" max="23" width="7.28515625" customWidth="1"/>
    <col min="24" max="24" width="7.7109375" customWidth="1"/>
    <col min="25" max="25" width="11.140625" customWidth="1"/>
    <col min="26" max="26" width="10" customWidth="1"/>
    <col min="27" max="27" width="5.85546875" customWidth="1"/>
    <col min="28" max="28" width="6.5703125" customWidth="1"/>
    <col min="29" max="29" width="12.140625" customWidth="1"/>
    <col min="30" max="30" width="7.85546875" bestFit="1" customWidth="1"/>
    <col min="31" max="31" width="7.28515625" customWidth="1"/>
    <col min="32" max="32" width="8.28515625" customWidth="1"/>
    <col min="33" max="33" width="6.85546875" customWidth="1"/>
    <col min="34" max="34" width="7.28515625" customWidth="1"/>
  </cols>
  <sheetData>
    <row r="1" spans="1:19" s="51" customFormat="1" ht="63" customHeight="1" x14ac:dyDescent="0.25">
      <c r="A1" s="48" t="s">
        <v>0</v>
      </c>
      <c r="B1" s="49" t="s">
        <v>1</v>
      </c>
      <c r="C1" s="49" t="s">
        <v>2</v>
      </c>
      <c r="D1" s="49" t="s">
        <v>3</v>
      </c>
      <c r="E1" s="49" t="s">
        <v>4</v>
      </c>
      <c r="F1" s="49" t="s">
        <v>5</v>
      </c>
      <c r="G1" s="69" t="s">
        <v>6</v>
      </c>
      <c r="H1" s="75" t="s">
        <v>7</v>
      </c>
      <c r="I1" s="76" t="s">
        <v>8</v>
      </c>
      <c r="J1" s="71" t="s">
        <v>9</v>
      </c>
      <c r="K1" s="50" t="s">
        <v>10</v>
      </c>
      <c r="L1" s="50" t="s">
        <v>11</v>
      </c>
      <c r="M1" s="50" t="s">
        <v>12</v>
      </c>
      <c r="N1" s="50" t="s">
        <v>13</v>
      </c>
      <c r="O1" s="50" t="s">
        <v>14</v>
      </c>
      <c r="P1" s="50" t="s">
        <v>15</v>
      </c>
      <c r="Q1" s="50" t="s">
        <v>16</v>
      </c>
      <c r="R1" s="50" t="s">
        <v>17</v>
      </c>
      <c r="S1" s="50" t="s">
        <v>18</v>
      </c>
    </row>
    <row r="2" spans="1:19" x14ac:dyDescent="0.25">
      <c r="A2" s="4" t="s">
        <v>35</v>
      </c>
      <c r="B2" s="24" t="s">
        <v>36</v>
      </c>
      <c r="C2" s="24">
        <v>94</v>
      </c>
      <c r="D2" s="24">
        <v>2</v>
      </c>
      <c r="E2" s="24">
        <f>C2-D2</f>
        <v>92</v>
      </c>
      <c r="F2" s="24">
        <v>1</v>
      </c>
      <c r="G2" s="70">
        <v>0</v>
      </c>
      <c r="H2" s="77">
        <f>E2-F2+G2</f>
        <v>91</v>
      </c>
      <c r="I2" s="78">
        <v>4</v>
      </c>
      <c r="J2" s="72">
        <v>8910000</v>
      </c>
      <c r="K2" s="8">
        <v>0.28000000000000003</v>
      </c>
      <c r="L2" s="52">
        <v>2842712</v>
      </c>
      <c r="M2" s="52">
        <v>611725</v>
      </c>
      <c r="N2" s="9">
        <f t="shared" ref="N2:N13" si="0">M2/L2</f>
        <v>0.21519063485854353</v>
      </c>
      <c r="O2" s="55">
        <v>1007002</v>
      </c>
      <c r="P2" s="18">
        <v>520040</v>
      </c>
      <c r="Q2" s="20">
        <f>(O2-P2)/O2</f>
        <v>0.48357600084210361</v>
      </c>
      <c r="R2" s="52">
        <v>2000869</v>
      </c>
      <c r="S2" s="53">
        <v>339831</v>
      </c>
    </row>
    <row r="3" spans="1:19" x14ac:dyDescent="0.25">
      <c r="A3" s="4" t="s">
        <v>37</v>
      </c>
      <c r="B3" s="24" t="s">
        <v>38</v>
      </c>
      <c r="C3" s="24">
        <v>85</v>
      </c>
      <c r="D3" s="24">
        <v>2</v>
      </c>
      <c r="E3" s="24">
        <f t="shared" ref="E3:E16" si="1">C3-D3</f>
        <v>83</v>
      </c>
      <c r="F3" s="24">
        <v>2</v>
      </c>
      <c r="G3" s="70">
        <v>7</v>
      </c>
      <c r="H3" s="77">
        <f t="shared" ref="H3:H13" si="2">E3-F3+G3</f>
        <v>88</v>
      </c>
      <c r="I3" s="78">
        <v>5</v>
      </c>
      <c r="J3" s="72">
        <v>3261000</v>
      </c>
      <c r="K3" s="8">
        <v>0.88</v>
      </c>
      <c r="L3" s="52">
        <v>500776</v>
      </c>
      <c r="M3" s="52">
        <v>82945</v>
      </c>
      <c r="N3" s="9">
        <f>M3/L3</f>
        <v>0.16563293768071952</v>
      </c>
      <c r="O3" s="55">
        <v>89112</v>
      </c>
      <c r="P3" s="18">
        <v>-62444</v>
      </c>
      <c r="Q3" s="22">
        <f t="shared" ref="Q3:Q16" si="3">(O3-P3)/O3</f>
        <v>1.7007361522578328</v>
      </c>
      <c r="R3" s="52">
        <v>356046</v>
      </c>
      <c r="S3" s="52">
        <v>101626</v>
      </c>
    </row>
    <row r="4" spans="1:19" x14ac:dyDescent="0.25">
      <c r="A4" s="4" t="s">
        <v>39</v>
      </c>
      <c r="B4" s="24" t="s">
        <v>36</v>
      </c>
      <c r="C4" s="24">
        <v>98</v>
      </c>
      <c r="D4" s="24">
        <v>4</v>
      </c>
      <c r="E4" s="24">
        <f t="shared" si="1"/>
        <v>94</v>
      </c>
      <c r="F4" s="24">
        <v>5</v>
      </c>
      <c r="G4" s="70">
        <v>3</v>
      </c>
      <c r="H4" s="77">
        <f t="shared" si="2"/>
        <v>92</v>
      </c>
      <c r="I4" s="78">
        <v>3</v>
      </c>
      <c r="J4" s="72">
        <v>5285000</v>
      </c>
      <c r="K4" s="8">
        <v>1.1200000000000001</v>
      </c>
      <c r="L4" s="52">
        <v>1481106</v>
      </c>
      <c r="M4" s="52">
        <v>297767</v>
      </c>
      <c r="N4" s="9">
        <f t="shared" si="0"/>
        <v>0.2010436795205745</v>
      </c>
      <c r="O4" s="55">
        <v>402507</v>
      </c>
      <c r="P4" s="18">
        <v>198898</v>
      </c>
      <c r="Q4" s="20">
        <f t="shared" si="3"/>
        <v>0.50585207213787586</v>
      </c>
      <c r="R4" s="64">
        <v>856924</v>
      </c>
      <c r="S4" s="52">
        <v>361756</v>
      </c>
    </row>
    <row r="5" spans="1:19" x14ac:dyDescent="0.25">
      <c r="A5" s="4" t="s">
        <v>40</v>
      </c>
      <c r="B5" s="24" t="s">
        <v>41</v>
      </c>
      <c r="C5" s="24">
        <v>97</v>
      </c>
      <c r="D5" s="24">
        <v>0</v>
      </c>
      <c r="E5" s="24">
        <f t="shared" si="1"/>
        <v>97</v>
      </c>
      <c r="F5" s="24">
        <v>0</v>
      </c>
      <c r="G5" s="70">
        <v>0</v>
      </c>
      <c r="H5" s="77">
        <f t="shared" si="2"/>
        <v>97</v>
      </c>
      <c r="I5" s="78">
        <v>1</v>
      </c>
      <c r="J5" s="72">
        <v>18020000</v>
      </c>
      <c r="K5" s="8">
        <v>0.32</v>
      </c>
      <c r="L5" s="52">
        <v>1247992</v>
      </c>
      <c r="M5" s="52">
        <v>635222</v>
      </c>
      <c r="N5" s="9">
        <f t="shared" si="0"/>
        <v>0.50899524996955103</v>
      </c>
      <c r="O5" s="55">
        <v>884630</v>
      </c>
      <c r="P5" s="18">
        <v>663447</v>
      </c>
      <c r="Q5" s="21">
        <f t="shared" si="3"/>
        <v>0.25002882561070733</v>
      </c>
      <c r="R5" s="64">
        <v>201831</v>
      </c>
      <c r="S5" s="52">
        <v>31169</v>
      </c>
    </row>
    <row r="6" spans="1:19" x14ac:dyDescent="0.25">
      <c r="A6" s="4" t="s">
        <v>42</v>
      </c>
      <c r="B6" s="24" t="s">
        <v>43</v>
      </c>
      <c r="C6" s="24">
        <v>84</v>
      </c>
      <c r="D6" s="24">
        <v>6</v>
      </c>
      <c r="E6" s="24">
        <f t="shared" si="1"/>
        <v>78</v>
      </c>
      <c r="F6" s="24">
        <v>5</v>
      </c>
      <c r="G6" s="70">
        <v>1</v>
      </c>
      <c r="H6" s="77">
        <f t="shared" si="2"/>
        <v>74</v>
      </c>
      <c r="I6" s="78">
        <v>8</v>
      </c>
      <c r="J6" s="72">
        <v>1423000</v>
      </c>
      <c r="K6" s="8">
        <v>1.1499999999999999</v>
      </c>
      <c r="L6" s="52">
        <v>425289</v>
      </c>
      <c r="M6" s="52">
        <v>74290</v>
      </c>
      <c r="N6" s="9">
        <f t="shared" si="0"/>
        <v>0.17468121677259463</v>
      </c>
      <c r="O6" s="55">
        <v>139568</v>
      </c>
      <c r="P6" s="18">
        <v>44606</v>
      </c>
      <c r="Q6" s="20">
        <f t="shared" si="3"/>
        <v>0.68039951851427261</v>
      </c>
      <c r="R6" s="64">
        <v>248067</v>
      </c>
      <c r="S6" s="52">
        <v>96441</v>
      </c>
    </row>
    <row r="7" spans="1:19" x14ac:dyDescent="0.25">
      <c r="A7" s="4" t="s">
        <v>44</v>
      </c>
      <c r="B7" s="24" t="s">
        <v>45</v>
      </c>
      <c r="C7" s="24">
        <v>97</v>
      </c>
      <c r="D7" s="24">
        <v>2</v>
      </c>
      <c r="E7" s="24">
        <f t="shared" si="1"/>
        <v>95</v>
      </c>
      <c r="F7" s="24">
        <v>0</v>
      </c>
      <c r="G7" s="70">
        <v>0</v>
      </c>
      <c r="H7" s="77">
        <f t="shared" si="2"/>
        <v>95</v>
      </c>
      <c r="I7" s="78">
        <v>2</v>
      </c>
      <c r="J7" s="72">
        <v>859123</v>
      </c>
      <c r="K7" s="8">
        <v>1.4</v>
      </c>
      <c r="L7" s="52">
        <v>178574</v>
      </c>
      <c r="M7" s="52">
        <v>39279</v>
      </c>
      <c r="N7" s="9">
        <f t="shared" si="0"/>
        <v>0.21995923258705075</v>
      </c>
      <c r="O7" s="55">
        <v>47766</v>
      </c>
      <c r="P7" s="18">
        <v>17177</v>
      </c>
      <c r="Q7" s="20">
        <f t="shared" si="3"/>
        <v>0.64039274797973456</v>
      </c>
      <c r="R7" s="64">
        <v>104970</v>
      </c>
      <c r="S7" s="52">
        <v>34553</v>
      </c>
    </row>
    <row r="8" spans="1:19" x14ac:dyDescent="0.25">
      <c r="A8" s="4" t="s">
        <v>46</v>
      </c>
      <c r="B8" s="24" t="s">
        <v>47</v>
      </c>
      <c r="C8" s="24">
        <v>72</v>
      </c>
      <c r="D8" s="24">
        <v>0</v>
      </c>
      <c r="E8" s="24">
        <f t="shared" si="1"/>
        <v>72</v>
      </c>
      <c r="F8" s="24">
        <v>3</v>
      </c>
      <c r="G8" s="70">
        <v>0</v>
      </c>
      <c r="H8" s="77">
        <f t="shared" si="2"/>
        <v>69</v>
      </c>
      <c r="I8" s="78">
        <v>9</v>
      </c>
      <c r="J8" s="72">
        <v>3093000</v>
      </c>
      <c r="K8" s="8">
        <v>2.16</v>
      </c>
      <c r="L8" s="52">
        <v>817428</v>
      </c>
      <c r="M8" s="52">
        <v>34179</v>
      </c>
      <c r="N8" s="9">
        <f t="shared" si="0"/>
        <v>4.1812856912168413E-2</v>
      </c>
      <c r="O8" s="55">
        <v>262580</v>
      </c>
      <c r="P8" s="18">
        <v>148942</v>
      </c>
      <c r="Q8" s="20">
        <f t="shared" si="3"/>
        <v>0.43277477340239168</v>
      </c>
      <c r="R8" s="64">
        <v>284681</v>
      </c>
      <c r="S8" s="52">
        <v>149785</v>
      </c>
    </row>
    <row r="9" spans="1:19" x14ac:dyDescent="0.25">
      <c r="A9" s="4" t="s">
        <v>48</v>
      </c>
      <c r="B9" s="24" t="s">
        <v>49</v>
      </c>
      <c r="C9" s="24">
        <v>65</v>
      </c>
      <c r="D9" s="24">
        <v>1</v>
      </c>
      <c r="E9" s="24">
        <f t="shared" si="1"/>
        <v>64</v>
      </c>
      <c r="F9" s="24">
        <v>5</v>
      </c>
      <c r="G9" s="70">
        <v>0</v>
      </c>
      <c r="H9" s="77">
        <f t="shared" si="2"/>
        <v>59</v>
      </c>
      <c r="I9" s="78">
        <v>12</v>
      </c>
      <c r="J9" s="72">
        <v>1716000</v>
      </c>
      <c r="K9" s="8">
        <v>1.73</v>
      </c>
      <c r="L9" s="52">
        <v>853261</v>
      </c>
      <c r="M9" s="52">
        <v>-8682</v>
      </c>
      <c r="N9" s="9">
        <f t="shared" si="0"/>
        <v>-1.0175081247121338E-2</v>
      </c>
      <c r="O9" s="55">
        <v>142835</v>
      </c>
      <c r="P9" s="18">
        <v>-103471</v>
      </c>
      <c r="Q9" s="22">
        <f t="shared" si="3"/>
        <v>1.7244092834389331</v>
      </c>
      <c r="R9" s="64">
        <v>269608</v>
      </c>
      <c r="S9" s="52">
        <v>234108</v>
      </c>
    </row>
    <row r="10" spans="1:19" x14ac:dyDescent="0.25">
      <c r="A10" s="4" t="s">
        <v>50</v>
      </c>
      <c r="B10" s="24" t="s">
        <v>51</v>
      </c>
      <c r="C10" s="24">
        <v>90</v>
      </c>
      <c r="D10" s="24">
        <v>2</v>
      </c>
      <c r="E10" s="24">
        <f t="shared" si="1"/>
        <v>88</v>
      </c>
      <c r="F10" s="24">
        <v>7</v>
      </c>
      <c r="G10" s="70">
        <v>1</v>
      </c>
      <c r="H10" s="77">
        <f t="shared" si="2"/>
        <v>82</v>
      </c>
      <c r="I10" s="78">
        <v>6</v>
      </c>
      <c r="J10" s="72">
        <v>44456000</v>
      </c>
      <c r="K10" s="8">
        <v>0.23</v>
      </c>
      <c r="L10" s="53">
        <v>12213000</v>
      </c>
      <c r="M10" s="53">
        <v>1976000</v>
      </c>
      <c r="N10" s="9">
        <f t="shared" si="0"/>
        <v>0.16179480881028413</v>
      </c>
      <c r="O10" s="55">
        <v>4666000</v>
      </c>
      <c r="P10" s="18">
        <v>3056000</v>
      </c>
      <c r="Q10" s="21">
        <f t="shared" si="3"/>
        <v>0.34504929275610802</v>
      </c>
      <c r="R10" s="64">
        <v>8505000</v>
      </c>
      <c r="S10" s="52">
        <v>3369000</v>
      </c>
    </row>
    <row r="11" spans="1:19" x14ac:dyDescent="0.25">
      <c r="A11" s="4" t="s">
        <v>52</v>
      </c>
      <c r="B11" s="24" t="s">
        <v>53</v>
      </c>
      <c r="C11" s="24">
        <v>87</v>
      </c>
      <c r="D11" s="24">
        <v>10</v>
      </c>
      <c r="E11" s="24">
        <f t="shared" si="1"/>
        <v>77</v>
      </c>
      <c r="F11" s="24">
        <v>0</v>
      </c>
      <c r="G11" s="70">
        <v>0</v>
      </c>
      <c r="H11" s="77">
        <f t="shared" si="2"/>
        <v>77</v>
      </c>
      <c r="I11" s="78">
        <v>7</v>
      </c>
      <c r="J11" s="72">
        <v>735396</v>
      </c>
      <c r="K11" s="8">
        <v>0.52</v>
      </c>
      <c r="L11" s="53">
        <v>204219</v>
      </c>
      <c r="M11" s="53">
        <v>43097</v>
      </c>
      <c r="N11" s="9">
        <f t="shared" si="0"/>
        <v>0.21103325351705768</v>
      </c>
      <c r="O11" s="55">
        <v>92222</v>
      </c>
      <c r="P11" s="18">
        <v>-742.279</v>
      </c>
      <c r="Q11" s="21">
        <f t="shared" si="3"/>
        <v>1.0080488278285007</v>
      </c>
      <c r="R11" s="64">
        <v>221189</v>
      </c>
      <c r="S11" s="52">
        <v>37175</v>
      </c>
    </row>
    <row r="12" spans="1:19" x14ac:dyDescent="0.25">
      <c r="A12" s="4" t="s">
        <v>54</v>
      </c>
      <c r="B12" s="24" t="s">
        <v>47</v>
      </c>
      <c r="C12" s="24">
        <v>76</v>
      </c>
      <c r="D12" s="24">
        <v>7</v>
      </c>
      <c r="E12" s="24">
        <f t="shared" si="1"/>
        <v>69</v>
      </c>
      <c r="F12" s="24">
        <v>2</v>
      </c>
      <c r="G12" s="70">
        <v>0</v>
      </c>
      <c r="H12" s="77">
        <f t="shared" si="2"/>
        <v>67</v>
      </c>
      <c r="I12" s="78">
        <v>11</v>
      </c>
      <c r="J12" s="73">
        <v>1042000</v>
      </c>
      <c r="K12" s="30">
        <v>1.34</v>
      </c>
      <c r="L12" s="54">
        <v>784548</v>
      </c>
      <c r="M12" s="54">
        <v>57840</v>
      </c>
      <c r="N12" s="31">
        <f t="shared" si="0"/>
        <v>7.3723978647577973E-2</v>
      </c>
      <c r="O12" s="56">
        <v>298446</v>
      </c>
      <c r="P12" s="32">
        <v>169912</v>
      </c>
      <c r="Q12" s="47">
        <f t="shared" si="3"/>
        <v>0.43067757651300403</v>
      </c>
      <c r="R12" s="65">
        <v>352500</v>
      </c>
      <c r="S12" s="62">
        <v>173365</v>
      </c>
    </row>
    <row r="13" spans="1:19" x14ac:dyDescent="0.25">
      <c r="A13" s="4" t="s">
        <v>55</v>
      </c>
      <c r="B13" s="24" t="s">
        <v>47</v>
      </c>
      <c r="C13" s="24">
        <v>74</v>
      </c>
      <c r="D13" s="24">
        <v>3</v>
      </c>
      <c r="E13" s="24">
        <f t="shared" si="1"/>
        <v>71</v>
      </c>
      <c r="F13" s="24">
        <v>3</v>
      </c>
      <c r="G13" s="70">
        <v>0</v>
      </c>
      <c r="H13" s="77">
        <f t="shared" si="2"/>
        <v>68</v>
      </c>
      <c r="I13" s="78">
        <v>10</v>
      </c>
      <c r="J13" s="72">
        <v>142177</v>
      </c>
      <c r="K13" s="8">
        <v>1.91</v>
      </c>
      <c r="L13" s="53">
        <v>250394</v>
      </c>
      <c r="M13" s="52">
        <v>21858</v>
      </c>
      <c r="N13" s="9">
        <f t="shared" si="0"/>
        <v>8.729442398779523E-2</v>
      </c>
      <c r="O13" s="55">
        <v>46467</v>
      </c>
      <c r="P13" s="18">
        <v>1397</v>
      </c>
      <c r="Q13" s="21">
        <f t="shared" si="3"/>
        <v>0.96993565325930231</v>
      </c>
      <c r="R13" s="64">
        <v>119482</v>
      </c>
      <c r="S13" s="53">
        <v>88086</v>
      </c>
    </row>
    <row r="14" spans="1:19" x14ac:dyDescent="0.25">
      <c r="B14" s="23"/>
      <c r="C14" s="23"/>
      <c r="D14" s="23"/>
      <c r="E14" s="23"/>
      <c r="F14" s="1"/>
      <c r="G14" s="1"/>
      <c r="H14" s="79"/>
      <c r="I14" s="80"/>
      <c r="J14" s="36"/>
      <c r="K14" s="37"/>
      <c r="L14" s="38"/>
      <c r="M14" s="39"/>
      <c r="N14" s="40"/>
      <c r="O14" s="41"/>
      <c r="P14" s="41"/>
      <c r="Q14" s="42"/>
      <c r="R14" s="66"/>
      <c r="S14" s="58"/>
    </row>
    <row r="15" spans="1:19" x14ac:dyDescent="0.25">
      <c r="A15" s="2" t="s">
        <v>56</v>
      </c>
      <c r="B15" s="23"/>
      <c r="C15" s="23"/>
      <c r="D15" s="23"/>
      <c r="E15" s="23"/>
      <c r="F15" s="1"/>
      <c r="G15" s="1"/>
      <c r="H15" s="79"/>
      <c r="I15" s="80"/>
      <c r="J15" s="46"/>
      <c r="K15" s="37"/>
      <c r="L15" s="38"/>
      <c r="M15" s="39"/>
      <c r="N15" s="40"/>
      <c r="O15" s="41"/>
      <c r="P15" s="41"/>
      <c r="Q15" s="42"/>
      <c r="R15" s="66"/>
      <c r="S15" s="63"/>
    </row>
    <row r="16" spans="1:19" ht="15.75" thickBot="1" x14ac:dyDescent="0.3">
      <c r="A16" s="4" t="s">
        <v>57</v>
      </c>
      <c r="B16" s="24" t="s">
        <v>58</v>
      </c>
      <c r="C16" s="24">
        <v>35</v>
      </c>
      <c r="D16" s="24">
        <v>0</v>
      </c>
      <c r="E16" s="24">
        <f t="shared" si="1"/>
        <v>35</v>
      </c>
      <c r="F16" s="24">
        <v>4</v>
      </c>
      <c r="G16" s="70">
        <v>2</v>
      </c>
      <c r="H16" s="81">
        <f t="shared" ref="H16" si="4">E16-F16+G16</f>
        <v>33</v>
      </c>
      <c r="I16" s="82">
        <v>13</v>
      </c>
      <c r="J16" s="74">
        <v>121591</v>
      </c>
      <c r="K16" s="8">
        <v>1.34</v>
      </c>
      <c r="L16" s="53">
        <v>35716</v>
      </c>
      <c r="M16" s="52">
        <v>-29529</v>
      </c>
      <c r="N16" s="67">
        <f>M16/L16</f>
        <v>-0.82677231492888337</v>
      </c>
      <c r="O16" s="55">
        <v>-43802</v>
      </c>
      <c r="P16" s="18">
        <v>-53785</v>
      </c>
      <c r="Q16" s="22">
        <f t="shared" si="3"/>
        <v>-0.22791196749006895</v>
      </c>
      <c r="R16" s="64">
        <v>20076</v>
      </c>
      <c r="S16" s="64">
        <v>39044</v>
      </c>
    </row>
    <row r="18" spans="1:18" x14ac:dyDescent="0.25">
      <c r="A18" t="s">
        <v>59</v>
      </c>
    </row>
    <row r="20" spans="1:18" ht="60" x14ac:dyDescent="0.25">
      <c r="A20" s="48" t="s">
        <v>0</v>
      </c>
      <c r="B20" s="49" t="s">
        <v>1</v>
      </c>
      <c r="C20" s="50" t="s">
        <v>19</v>
      </c>
      <c r="D20" s="50" t="s">
        <v>20</v>
      </c>
      <c r="E20" s="50" t="s">
        <v>21</v>
      </c>
      <c r="F20" s="50" t="s">
        <v>22</v>
      </c>
      <c r="G20" s="50" t="s">
        <v>23</v>
      </c>
      <c r="H20" s="50" t="s">
        <v>24</v>
      </c>
      <c r="I20" s="50" t="s">
        <v>25</v>
      </c>
      <c r="J20" s="50" t="s">
        <v>26</v>
      </c>
      <c r="K20" s="50" t="s">
        <v>27</v>
      </c>
      <c r="L20" s="50" t="s">
        <v>28</v>
      </c>
      <c r="M20" s="50" t="s">
        <v>29</v>
      </c>
      <c r="N20" s="50" t="s">
        <v>30</v>
      </c>
      <c r="O20" s="50" t="s">
        <v>31</v>
      </c>
      <c r="P20" s="68" t="s">
        <v>33</v>
      </c>
      <c r="Q20" s="68" t="s">
        <v>34</v>
      </c>
    </row>
    <row r="21" spans="1:18" x14ac:dyDescent="0.25">
      <c r="A21" s="4" t="s">
        <v>35</v>
      </c>
      <c r="B21" s="24" t="s">
        <v>36</v>
      </c>
      <c r="C21" s="59">
        <f>R2-S2</f>
        <v>1661038</v>
      </c>
      <c r="D21" s="52">
        <v>1164367</v>
      </c>
      <c r="E21" s="52">
        <v>3479045</v>
      </c>
      <c r="F21" s="10">
        <f>J2/E21</f>
        <v>2.5610476438217957</v>
      </c>
      <c r="G21" s="9">
        <f>D21/E21</f>
        <v>0.33468006306328318</v>
      </c>
      <c r="H21" s="52">
        <v>953955</v>
      </c>
      <c r="I21" s="52">
        <v>85230</v>
      </c>
      <c r="J21" s="17">
        <f>I21/D21</f>
        <v>7.3198570553785883E-2</v>
      </c>
      <c r="K21" s="11">
        <f t="shared" ref="K21:K32" si="5">H21/I21</f>
        <v>11.192713833157338</v>
      </c>
      <c r="L21" s="52">
        <v>5672062</v>
      </c>
      <c r="M21" s="9">
        <f>M2/L21</f>
        <v>0.10784878585600792</v>
      </c>
      <c r="N21" s="9">
        <f>Companies!M2/Companies!E21</f>
        <v>0.17583129853163729</v>
      </c>
      <c r="O21" s="7">
        <v>0.83</v>
      </c>
      <c r="P21" s="13">
        <f>J2/O2</f>
        <v>8.8480459820337991</v>
      </c>
      <c r="Q21" s="13">
        <f>J2/P2</f>
        <v>17.133297438658566</v>
      </c>
    </row>
    <row r="22" spans="1:18" x14ac:dyDescent="0.25">
      <c r="A22" s="4" t="s">
        <v>37</v>
      </c>
      <c r="B22" s="24" t="s">
        <v>38</v>
      </c>
      <c r="C22" s="59">
        <f>R3-S3</f>
        <v>254420</v>
      </c>
      <c r="D22" s="52">
        <v>156950</v>
      </c>
      <c r="E22" s="52">
        <v>850236</v>
      </c>
      <c r="F22" s="10">
        <f>J3/E22</f>
        <v>3.8354056991235375</v>
      </c>
      <c r="G22" s="9">
        <f>D22/E22</f>
        <v>0.18459580634082773</v>
      </c>
      <c r="H22" s="52">
        <v>109060</v>
      </c>
      <c r="I22" s="52">
        <v>12125</v>
      </c>
      <c r="J22" s="17">
        <f>I22/D22</f>
        <v>7.7253902516725065E-2</v>
      </c>
      <c r="K22" s="11">
        <f t="shared" si="5"/>
        <v>8.9946391752577313</v>
      </c>
      <c r="L22" s="52">
        <v>1237517</v>
      </c>
      <c r="M22" s="9">
        <f>M3/L22</f>
        <v>6.7025341874091426E-2</v>
      </c>
      <c r="N22" s="9">
        <f>Companies!M3/Companies!E22</f>
        <v>9.7555267008218899E-2</v>
      </c>
      <c r="O22" s="7">
        <v>0.36</v>
      </c>
      <c r="P22" s="14">
        <f>J3/O3</f>
        <v>36.594398060867221</v>
      </c>
      <c r="Q22" s="25">
        <f>J3/P3</f>
        <v>-52.222791621292679</v>
      </c>
    </row>
    <row r="23" spans="1:18" x14ac:dyDescent="0.25">
      <c r="A23" s="4" t="s">
        <v>39</v>
      </c>
      <c r="B23" s="24" t="s">
        <v>36</v>
      </c>
      <c r="C23" s="59">
        <f>R4-S4</f>
        <v>495168</v>
      </c>
      <c r="D23" s="52">
        <v>20736</v>
      </c>
      <c r="E23" s="52">
        <v>2602519</v>
      </c>
      <c r="F23" s="10">
        <f>J4/E23</f>
        <v>2.0307248477340609</v>
      </c>
      <c r="G23" s="9">
        <f>D23/E23</f>
        <v>7.9676651736260134E-3</v>
      </c>
      <c r="H23" s="52">
        <v>388876</v>
      </c>
      <c r="I23" s="52">
        <v>5232</v>
      </c>
      <c r="J23" s="17">
        <f>I23/D23</f>
        <v>0.25231481481481483</v>
      </c>
      <c r="K23" s="11">
        <f t="shared" si="5"/>
        <v>74.326452599388375</v>
      </c>
      <c r="L23" s="52">
        <v>3433875</v>
      </c>
      <c r="M23" s="9">
        <f>M4/L23</f>
        <v>8.6714571730188192E-2</v>
      </c>
      <c r="N23" s="9">
        <f>Companies!M4/Companies!E23</f>
        <v>0.11441491877676974</v>
      </c>
      <c r="O23" s="7">
        <v>1.42</v>
      </c>
      <c r="P23" s="13">
        <f>J4/O4</f>
        <v>13.130206431192502</v>
      </c>
      <c r="Q23" s="26">
        <f>J4/P4</f>
        <v>26.571408460618006</v>
      </c>
    </row>
    <row r="24" spans="1:18" x14ac:dyDescent="0.25">
      <c r="A24" s="4" t="s">
        <v>40</v>
      </c>
      <c r="B24" s="24" t="s">
        <v>41</v>
      </c>
      <c r="C24" s="59">
        <f>R5-S5</f>
        <v>170662</v>
      </c>
      <c r="D24" s="52">
        <v>197864</v>
      </c>
      <c r="E24" s="52">
        <v>5714571</v>
      </c>
      <c r="F24" s="10">
        <f>J5/E24</f>
        <v>3.1533425693722239</v>
      </c>
      <c r="G24" s="9">
        <f>D24/E24</f>
        <v>3.4624471373266692E-2</v>
      </c>
      <c r="H24" s="52">
        <v>631259</v>
      </c>
      <c r="I24" s="52">
        <v>3543</v>
      </c>
      <c r="J24" s="17">
        <f>I24/D24</f>
        <v>1.7906238628552944E-2</v>
      </c>
      <c r="K24" s="11">
        <f t="shared" si="5"/>
        <v>178.17075924357889</v>
      </c>
      <c r="L24" s="52">
        <v>5957272</v>
      </c>
      <c r="M24" s="9">
        <f>M5/L24</f>
        <v>0.10662967881943279</v>
      </c>
      <c r="N24" s="9">
        <f>Companies!M5/Companies!E24</f>
        <v>0.11115830042185144</v>
      </c>
      <c r="O24" s="7">
        <v>1.41</v>
      </c>
      <c r="P24" s="16">
        <f>J5/O5</f>
        <v>20.370098233159627</v>
      </c>
      <c r="Q24" s="26">
        <f>J5/P5</f>
        <v>27.161174894151305</v>
      </c>
    </row>
    <row r="25" spans="1:18" x14ac:dyDescent="0.25">
      <c r="A25" s="4" t="s">
        <v>42</v>
      </c>
      <c r="B25" s="24" t="s">
        <v>43</v>
      </c>
      <c r="C25" s="59">
        <f>R6-S6</f>
        <v>151626</v>
      </c>
      <c r="D25" s="52">
        <v>171135</v>
      </c>
      <c r="E25" s="52">
        <v>725770</v>
      </c>
      <c r="F25" s="10">
        <f>J6/E25</f>
        <v>1.9606762472959753</v>
      </c>
      <c r="G25" s="9">
        <f>D25/E25</f>
        <v>0.23579784229163508</v>
      </c>
      <c r="H25" s="52">
        <v>130566</v>
      </c>
      <c r="I25" s="52">
        <v>6847</v>
      </c>
      <c r="J25" s="17">
        <f>I25/D25</f>
        <v>4.0009349344085079E-2</v>
      </c>
      <c r="K25" s="11">
        <f t="shared" si="5"/>
        <v>19.06908134949613</v>
      </c>
      <c r="L25" s="52">
        <v>1055338</v>
      </c>
      <c r="M25" s="9">
        <f>M6/L25</f>
        <v>7.0394508678736104E-2</v>
      </c>
      <c r="N25" s="9">
        <f>Companies!M6/Companies!E25</f>
        <v>0.10236025187042727</v>
      </c>
      <c r="O25" s="7">
        <v>0.38100000000000001</v>
      </c>
      <c r="P25" s="13">
        <f>J6/O6</f>
        <v>10.195746876074745</v>
      </c>
      <c r="Q25" s="26">
        <f>J6/P6</f>
        <v>31.901537909698249</v>
      </c>
    </row>
    <row r="26" spans="1:18" x14ac:dyDescent="0.25">
      <c r="A26" s="4" t="s">
        <v>44</v>
      </c>
      <c r="B26" s="24" t="s">
        <v>45</v>
      </c>
      <c r="C26" s="59">
        <f>R7-S7</f>
        <v>70417</v>
      </c>
      <c r="D26" s="52">
        <v>7015</v>
      </c>
      <c r="E26" s="52">
        <v>159071</v>
      </c>
      <c r="F26" s="10">
        <f>J7/E26</f>
        <v>5.4008775955390993</v>
      </c>
      <c r="G26" s="9">
        <f>D26/E26</f>
        <v>4.4099804489819011E-2</v>
      </c>
      <c r="H26" s="52">
        <v>42074</v>
      </c>
      <c r="I26" s="52">
        <v>759</v>
      </c>
      <c r="J26" s="17">
        <f>I26/D26</f>
        <v>0.10819672131147541</v>
      </c>
      <c r="K26" s="11">
        <f t="shared" si="5"/>
        <v>55.433465085639</v>
      </c>
      <c r="L26" s="52">
        <v>210592</v>
      </c>
      <c r="M26" s="9">
        <f>M7/L26</f>
        <v>0.18651705667831636</v>
      </c>
      <c r="N26" s="9">
        <f>Companies!M7/Companies!E26</f>
        <v>0.24692747263800441</v>
      </c>
      <c r="O26" s="7">
        <v>0.23</v>
      </c>
      <c r="P26" s="16">
        <f>J7/O7</f>
        <v>17.986077963404931</v>
      </c>
      <c r="Q26" s="27">
        <f>J7/P7</f>
        <v>50.015893345753042</v>
      </c>
    </row>
    <row r="27" spans="1:18" x14ac:dyDescent="0.25">
      <c r="A27" s="4" t="s">
        <v>46</v>
      </c>
      <c r="B27" s="24" t="s">
        <v>47</v>
      </c>
      <c r="C27" s="59">
        <f>R8-S8</f>
        <v>134896</v>
      </c>
      <c r="D27" s="52">
        <v>524150</v>
      </c>
      <c r="E27" s="52">
        <v>1702340</v>
      </c>
      <c r="F27" s="10">
        <f>J8/E27</f>
        <v>1.8169108403726635</v>
      </c>
      <c r="G27" s="9">
        <f>D27/E27</f>
        <v>0.30789971451061482</v>
      </c>
      <c r="H27" s="52">
        <v>76986</v>
      </c>
      <c r="I27" s="52">
        <v>42444</v>
      </c>
      <c r="J27" s="17">
        <f>I27/D27</f>
        <v>8.097681961270628E-2</v>
      </c>
      <c r="K27" s="11">
        <f t="shared" si="5"/>
        <v>1.8138252756573368</v>
      </c>
      <c r="L27" s="52">
        <v>2667724</v>
      </c>
      <c r="M27" s="9">
        <f>M8/L27</f>
        <v>1.2812045024147926E-2</v>
      </c>
      <c r="N27" s="9">
        <f>Companies!M8/Companies!E27</f>
        <v>2.007765781218793E-2</v>
      </c>
      <c r="O27" s="7">
        <v>0.06</v>
      </c>
      <c r="P27" s="13">
        <f>J8/O8</f>
        <v>11.779267270926956</v>
      </c>
      <c r="Q27" s="26">
        <f>J8/P8</f>
        <v>20.766472855205382</v>
      </c>
    </row>
    <row r="28" spans="1:18" x14ac:dyDescent="0.25">
      <c r="A28" s="4" t="s">
        <v>48</v>
      </c>
      <c r="B28" s="24" t="s">
        <v>49</v>
      </c>
      <c r="C28" s="59">
        <f>R9-S9</f>
        <v>35500</v>
      </c>
      <c r="D28" s="52">
        <v>253427</v>
      </c>
      <c r="E28" s="52">
        <v>693479</v>
      </c>
      <c r="F28" s="10">
        <f>J9/E28</f>
        <v>2.4744801212437579</v>
      </c>
      <c r="G28" s="9">
        <f>D28/E28</f>
        <v>0.36544293338370737</v>
      </c>
      <c r="H28" s="52">
        <v>67142</v>
      </c>
      <c r="I28" s="52">
        <v>16271</v>
      </c>
      <c r="J28" s="17">
        <f>I28/D28</f>
        <v>6.4203893034286003E-2</v>
      </c>
      <c r="K28" s="11">
        <f t="shared" si="5"/>
        <v>4.1264826992809294</v>
      </c>
      <c r="L28" s="52">
        <v>1403977</v>
      </c>
      <c r="M28" s="9">
        <f>M9/L28</f>
        <v>-6.1838619863430807E-3</v>
      </c>
      <c r="N28" s="9">
        <f>Companies!M9/Companies!E28</f>
        <v>-1.2519485088950061E-2</v>
      </c>
      <c r="O28" s="7">
        <v>-0.04</v>
      </c>
      <c r="P28" s="13">
        <f>J9/O9</f>
        <v>12.013862148633038</v>
      </c>
      <c r="Q28" s="25">
        <f>J9/P9</f>
        <v>-16.584356969585681</v>
      </c>
    </row>
    <row r="29" spans="1:18" x14ac:dyDescent="0.25">
      <c r="A29" s="4" t="s">
        <v>50</v>
      </c>
      <c r="B29" s="24" t="s">
        <v>51</v>
      </c>
      <c r="C29" s="59">
        <f>R10-S10</f>
        <v>5136000</v>
      </c>
      <c r="D29" s="52">
        <v>6136000</v>
      </c>
      <c r="E29" s="52">
        <v>23008000</v>
      </c>
      <c r="F29" s="10">
        <f>J10/E29</f>
        <v>1.9321974965229485</v>
      </c>
      <c r="G29" s="9">
        <f>D29/E29</f>
        <v>0.26668984700973575</v>
      </c>
      <c r="H29" s="52">
        <v>2830000</v>
      </c>
      <c r="I29" s="52">
        <v>281000</v>
      </c>
      <c r="J29" s="17">
        <f>I29/D29</f>
        <v>4.5795306388526726E-2</v>
      </c>
      <c r="K29" s="11">
        <f t="shared" si="5"/>
        <v>10.0711743772242</v>
      </c>
      <c r="L29" s="52">
        <v>41369000</v>
      </c>
      <c r="M29" s="9">
        <f>M10/L29</f>
        <v>4.7765234837680387E-2</v>
      </c>
      <c r="N29" s="9">
        <f>Companies!M10/Companies!E29</f>
        <v>8.5883171070931852E-2</v>
      </c>
      <c r="O29" s="7">
        <v>2.54</v>
      </c>
      <c r="P29" s="13">
        <f>J10/O10</f>
        <v>9.5276468066866702</v>
      </c>
      <c r="Q29" s="26">
        <f>J10/P10</f>
        <v>14.547120418848168</v>
      </c>
    </row>
    <row r="30" spans="1:18" x14ac:dyDescent="0.25">
      <c r="A30" s="4" t="s">
        <v>52</v>
      </c>
      <c r="B30" s="24" t="s">
        <v>53</v>
      </c>
      <c r="C30" s="59">
        <f>R11-S11</f>
        <v>184014</v>
      </c>
      <c r="D30" s="52">
        <v>1084</v>
      </c>
      <c r="E30" s="53">
        <v>565728</v>
      </c>
      <c r="F30" s="10">
        <f>J11/E30</f>
        <v>1.2999109112506364</v>
      </c>
      <c r="G30" s="9">
        <f>D30/E30</f>
        <v>1.9161151648848917E-3</v>
      </c>
      <c r="H30" s="52">
        <v>71018</v>
      </c>
      <c r="I30" s="52">
        <v>340</v>
      </c>
      <c r="J30" s="17">
        <f>I30/D30</f>
        <v>0.31365313653136534</v>
      </c>
      <c r="K30" s="11">
        <f t="shared" si="5"/>
        <v>208.87647058823529</v>
      </c>
      <c r="L30" s="52">
        <v>652642</v>
      </c>
      <c r="M30" s="9">
        <f>M11/L30</f>
        <v>6.6034671381860199E-2</v>
      </c>
      <c r="N30" s="9">
        <f>Companies!M11/Companies!E30</f>
        <v>7.6179718875502012E-2</v>
      </c>
      <c r="O30" s="7">
        <v>0.24</v>
      </c>
      <c r="P30" s="13">
        <f>J11/O11</f>
        <v>7.9741927088980935</v>
      </c>
      <c r="Q30" s="25">
        <f>J11/P11</f>
        <v>-990.72720634693962</v>
      </c>
      <c r="R30" s="6"/>
    </row>
    <row r="31" spans="1:18" x14ac:dyDescent="0.25">
      <c r="A31" s="4" t="s">
        <v>54</v>
      </c>
      <c r="B31" s="24" t="s">
        <v>47</v>
      </c>
      <c r="C31" s="60">
        <f>R12-S12</f>
        <v>179135</v>
      </c>
      <c r="D31" s="54">
        <v>199554</v>
      </c>
      <c r="E31" s="54">
        <v>726535</v>
      </c>
      <c r="F31" s="33">
        <f>J12/E31</f>
        <v>1.4342048215158252</v>
      </c>
      <c r="G31" s="31">
        <f>D31/E31</f>
        <v>0.27466536367828115</v>
      </c>
      <c r="H31" s="54">
        <v>148827</v>
      </c>
      <c r="I31" s="54">
        <v>8524</v>
      </c>
      <c r="J31" s="34">
        <f>I31/D31</f>
        <v>4.2715255018691681E-2</v>
      </c>
      <c r="K31" s="35">
        <f t="shared" si="5"/>
        <v>17.459760675739091</v>
      </c>
      <c r="L31" s="54">
        <v>1366061</v>
      </c>
      <c r="M31" s="31">
        <f>M12/L31</f>
        <v>4.2340715385330525E-2</v>
      </c>
      <c r="N31" s="31">
        <f>Companies!M12/Companies!E31</f>
        <v>7.9610755159765192E-2</v>
      </c>
      <c r="O31" s="29">
        <v>0.10299999999999999</v>
      </c>
      <c r="P31" s="28">
        <f>J12/O12</f>
        <v>3.4914188831480404</v>
      </c>
      <c r="Q31" s="27">
        <f>J12/P12</f>
        <v>6.1325862799566835</v>
      </c>
    </row>
    <row r="32" spans="1:18" x14ac:dyDescent="0.25">
      <c r="A32" s="4" t="s">
        <v>55</v>
      </c>
      <c r="B32" s="24" t="s">
        <v>47</v>
      </c>
      <c r="C32" s="59">
        <f>R13-S13</f>
        <v>31396</v>
      </c>
      <c r="D32" s="53">
        <v>8390</v>
      </c>
      <c r="E32" s="52">
        <v>111703</v>
      </c>
      <c r="F32" s="10">
        <f>J13/E32</f>
        <v>1.2728127266053733</v>
      </c>
      <c r="G32" s="9">
        <f>D32/E32</f>
        <v>7.5109889618004883E-2</v>
      </c>
      <c r="H32" s="52">
        <v>29446</v>
      </c>
      <c r="I32" s="52">
        <v>3901</v>
      </c>
      <c r="J32" s="17">
        <f>I32/D32</f>
        <v>0.46495828367103698</v>
      </c>
      <c r="K32" s="11">
        <f t="shared" si="5"/>
        <v>7.5483209433478597</v>
      </c>
      <c r="L32" s="53">
        <v>280420</v>
      </c>
      <c r="M32" s="9">
        <f>M13/L32</f>
        <v>7.7947364667284788E-2</v>
      </c>
      <c r="N32" s="9">
        <f>Companies!M13/Companies!E32</f>
        <v>0.19567961469253287</v>
      </c>
      <c r="O32" s="7">
        <v>0.06</v>
      </c>
      <c r="P32" s="15">
        <f>J13/O13</f>
        <v>3.0597413217982656</v>
      </c>
      <c r="Q32" s="15">
        <f>J13/P13</f>
        <v>101.773085182534</v>
      </c>
    </row>
    <row r="33" spans="1:17" x14ac:dyDescent="0.25">
      <c r="B33" s="23"/>
      <c r="C33" s="61"/>
      <c r="D33" s="58"/>
      <c r="E33" s="57"/>
      <c r="F33" s="43"/>
      <c r="G33" s="40"/>
      <c r="H33" s="57"/>
      <c r="I33" s="57"/>
      <c r="J33" s="44"/>
      <c r="K33" s="45"/>
      <c r="L33" s="58"/>
      <c r="M33" s="40"/>
      <c r="N33" s="40"/>
      <c r="O33" s="36"/>
      <c r="P33" s="45"/>
      <c r="Q33" s="45"/>
    </row>
    <row r="34" spans="1:17" x14ac:dyDescent="0.25">
      <c r="A34" s="2" t="s">
        <v>56</v>
      </c>
      <c r="B34" s="23"/>
      <c r="C34" s="61"/>
      <c r="D34" s="58"/>
      <c r="E34" s="57"/>
      <c r="F34" s="43"/>
      <c r="G34" s="40"/>
      <c r="H34" s="57"/>
      <c r="I34" s="57"/>
      <c r="J34" s="44"/>
      <c r="K34" s="45"/>
      <c r="L34" s="58"/>
      <c r="M34" s="40"/>
      <c r="N34" s="40"/>
      <c r="O34" s="36"/>
      <c r="P34" s="45"/>
      <c r="Q34" s="45"/>
    </row>
    <row r="35" spans="1:17" x14ac:dyDescent="0.25">
      <c r="A35" s="4" t="s">
        <v>57</v>
      </c>
      <c r="B35" s="24" t="s">
        <v>58</v>
      </c>
      <c r="C35" s="59">
        <f>R16-S16</f>
        <v>-18968</v>
      </c>
      <c r="D35" s="53">
        <v>18505</v>
      </c>
      <c r="E35" s="52">
        <v>169674</v>
      </c>
      <c r="F35" s="12">
        <f>J16/E35</f>
        <v>0.71661539186911372</v>
      </c>
      <c r="G35" s="9">
        <f>D35/E35</f>
        <v>0.10906208376062332</v>
      </c>
      <c r="H35" s="53">
        <v>-123239</v>
      </c>
      <c r="I35" s="53">
        <v>1820</v>
      </c>
      <c r="J35" s="17">
        <f>I35/D35</f>
        <v>9.8351796811672526E-2</v>
      </c>
      <c r="K35" s="11">
        <f>H35/I35</f>
        <v>-67.713736263736266</v>
      </c>
      <c r="L35" s="53">
        <v>284816</v>
      </c>
      <c r="M35" s="9">
        <f>M16/L35</f>
        <v>-0.10367746194034043</v>
      </c>
      <c r="N35" s="67">
        <f>Companies!M16/Companies!E35</f>
        <v>-0.1740337352805969</v>
      </c>
      <c r="O35" s="7">
        <v>-1</v>
      </c>
      <c r="P35" s="15">
        <f>J16/O16</f>
        <v>-2.7759234738139811</v>
      </c>
      <c r="Q35" s="15">
        <f>J16/P16</f>
        <v>-2.2606860648879801</v>
      </c>
    </row>
  </sheetData>
  <conditionalFormatting sqref="N21:N35">
    <cfRule type="colorScale" priority="20">
      <colorScale>
        <cfvo type="min"/>
        <cfvo type="percentile" val="50"/>
        <cfvo type="max"/>
        <color rgb="FFF8696B"/>
        <color rgb="FFFFEB84"/>
        <color rgb="FF63BE7B"/>
      </colorScale>
    </cfRule>
  </conditionalFormatting>
  <conditionalFormatting sqref="M21:M35">
    <cfRule type="colorScale" priority="19">
      <colorScale>
        <cfvo type="min"/>
        <cfvo type="percentile" val="50"/>
        <cfvo type="max"/>
        <color rgb="FFF8696B"/>
        <color rgb="FFFFEB84"/>
        <color rgb="FF63BE7B"/>
      </colorScale>
    </cfRule>
  </conditionalFormatting>
  <conditionalFormatting sqref="G21:G35">
    <cfRule type="colorScale" priority="18">
      <colorScale>
        <cfvo type="min"/>
        <cfvo type="percentile" val="50"/>
        <cfvo type="max"/>
        <color rgb="FF63BE7B"/>
        <color rgb="FFFFEB84"/>
        <color rgb="FFF8696B"/>
      </colorScale>
    </cfRule>
  </conditionalFormatting>
  <conditionalFormatting sqref="N2:N16">
    <cfRule type="colorScale" priority="17">
      <colorScale>
        <cfvo type="min"/>
        <cfvo type="percentile" val="50"/>
        <cfvo type="max"/>
        <color rgb="FFF8696B"/>
        <color rgb="FFFFEB84"/>
        <color rgb="FF63BE7B"/>
      </colorScale>
    </cfRule>
  </conditionalFormatting>
  <conditionalFormatting sqref="K21:K35">
    <cfRule type="colorScale" priority="16">
      <colorScale>
        <cfvo type="min"/>
        <cfvo type="percentile" val="50"/>
        <cfvo type="max"/>
        <color rgb="FFF8696B"/>
        <color rgb="FFFFEB84"/>
        <color rgb="FF63BE7B"/>
      </colorScale>
    </cfRule>
  </conditionalFormatting>
  <conditionalFormatting sqref="I33:J35 I21:I32">
    <cfRule type="colorScale" priority="15">
      <colorScale>
        <cfvo type="min"/>
        <cfvo type="percentile" val="50"/>
        <cfvo type="max"/>
        <color rgb="FF63BE7B"/>
        <color rgb="FFFFEB84"/>
        <color rgb="FFF8696B"/>
      </colorScale>
    </cfRule>
  </conditionalFormatting>
  <conditionalFormatting sqref="N2:N14">
    <cfRule type="colorScale" priority="14">
      <colorScale>
        <cfvo type="min"/>
        <cfvo type="percentile" val="50"/>
        <cfvo type="max"/>
        <color rgb="FFF8696B"/>
        <color rgb="FFFFEB84"/>
        <color rgb="FF63BE7B"/>
      </colorScale>
    </cfRule>
  </conditionalFormatting>
  <conditionalFormatting sqref="G21:G33">
    <cfRule type="colorScale" priority="13">
      <colorScale>
        <cfvo type="min"/>
        <cfvo type="percentile" val="50"/>
        <cfvo type="max"/>
        <color rgb="FF63BE7B"/>
        <color rgb="FFFFEB84"/>
        <color rgb="FFF8696B"/>
      </colorScale>
    </cfRule>
  </conditionalFormatting>
  <conditionalFormatting sqref="I33:J33 I21:I32">
    <cfRule type="colorScale" priority="12">
      <colorScale>
        <cfvo type="min"/>
        <cfvo type="percentile" val="50"/>
        <cfvo type="max"/>
        <color rgb="FF63BE7B"/>
        <color rgb="FFFFEB84"/>
        <color rgb="FFF8696B"/>
      </colorScale>
    </cfRule>
  </conditionalFormatting>
  <conditionalFormatting sqref="K21:K33">
    <cfRule type="colorScale" priority="11">
      <colorScale>
        <cfvo type="min"/>
        <cfvo type="percentile" val="50"/>
        <cfvo type="max"/>
        <color rgb="FFF8696B"/>
        <color rgb="FFFFEB84"/>
        <color rgb="FF63BE7B"/>
      </colorScale>
    </cfRule>
  </conditionalFormatting>
  <conditionalFormatting sqref="J21:J35">
    <cfRule type="colorScale" priority="10">
      <colorScale>
        <cfvo type="min"/>
        <cfvo type="percentile" val="50"/>
        <cfvo type="max"/>
        <color rgb="FF63BE7B"/>
        <color rgb="FFFFEB84"/>
        <color rgb="FFF8696B"/>
      </colorScale>
    </cfRule>
  </conditionalFormatting>
  <conditionalFormatting sqref="J21:J35">
    <cfRule type="colorScale" priority="9">
      <colorScale>
        <cfvo type="min"/>
        <cfvo type="percentile" val="50"/>
        <cfvo type="max"/>
        <color rgb="FF63BE7B"/>
        <color rgb="FFFFEB84"/>
        <color rgb="FFF8696B"/>
      </colorScale>
    </cfRule>
  </conditionalFormatting>
  <conditionalFormatting sqref="H2:H13">
    <cfRule type="colorScale" priority="4">
      <colorScale>
        <cfvo type="min"/>
        <cfvo type="percentile" val="50"/>
        <cfvo type="max"/>
        <color rgb="FFF8696B"/>
        <color rgb="FFFFEB84"/>
        <color rgb="FF63BE7B"/>
      </colorScale>
    </cfRule>
  </conditionalFormatting>
  <conditionalFormatting sqref="C2:C13">
    <cfRule type="colorScale" priority="1">
      <colorScale>
        <cfvo type="min"/>
        <cfvo type="percentile" val="50"/>
        <cfvo type="max"/>
        <color rgb="FFF8696B"/>
        <color rgb="FFFFEB84"/>
        <color rgb="FF63BE7B"/>
      </colorScale>
    </cfRule>
  </conditionalFormatting>
  <pageMargins left="0.23622047244094491" right="0.23622047244094491" top="0.74803149606299213" bottom="0.74803149606299213" header="0.31496062992125984" footer="0.31496062992125984"/>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10" sqref="A10:E10"/>
    </sheetView>
  </sheetViews>
  <sheetFormatPr defaultRowHeight="15" x14ac:dyDescent="0.25"/>
  <cols>
    <col min="1" max="1" width="26.28515625" customWidth="1"/>
    <col min="2" max="2" width="40.42578125" bestFit="1" customWidth="1"/>
    <col min="3" max="3" width="38.140625" customWidth="1"/>
    <col min="4" max="4" width="40.28515625" customWidth="1"/>
    <col min="5" max="5" width="73.85546875" bestFit="1" customWidth="1"/>
  </cols>
  <sheetData>
    <row r="1" spans="1:5" x14ac:dyDescent="0.25">
      <c r="A1" s="3" t="s">
        <v>60</v>
      </c>
      <c r="B1" s="3" t="s">
        <v>61</v>
      </c>
      <c r="C1" s="3" t="s">
        <v>62</v>
      </c>
      <c r="D1" s="3" t="s">
        <v>63</v>
      </c>
      <c r="E1" s="3" t="s">
        <v>64</v>
      </c>
    </row>
    <row r="2" spans="1:5" x14ac:dyDescent="0.25">
      <c r="A2" s="4" t="s">
        <v>65</v>
      </c>
      <c r="B2" s="4" t="s">
        <v>66</v>
      </c>
      <c r="C2" s="4" t="s">
        <v>67</v>
      </c>
      <c r="D2" s="4" t="s">
        <v>67</v>
      </c>
      <c r="E2" s="4" t="s">
        <v>68</v>
      </c>
    </row>
    <row r="3" spans="1:5" x14ac:dyDescent="0.25">
      <c r="A3" s="4" t="s">
        <v>23</v>
      </c>
      <c r="B3" s="4" t="s">
        <v>69</v>
      </c>
      <c r="C3" s="4" t="s">
        <v>70</v>
      </c>
      <c r="D3" s="4" t="s">
        <v>71</v>
      </c>
      <c r="E3" s="4" t="s">
        <v>72</v>
      </c>
    </row>
    <row r="4" spans="1:5" x14ac:dyDescent="0.25">
      <c r="A4" s="4" t="s">
        <v>73</v>
      </c>
      <c r="B4" s="4" t="s">
        <v>74</v>
      </c>
      <c r="C4" s="4" t="s">
        <v>75</v>
      </c>
      <c r="D4" s="4" t="s">
        <v>76</v>
      </c>
      <c r="E4" s="4" t="s">
        <v>77</v>
      </c>
    </row>
    <row r="5" spans="1:5" x14ac:dyDescent="0.25">
      <c r="A5" s="4" t="s">
        <v>78</v>
      </c>
      <c r="B5" s="4" t="s">
        <v>79</v>
      </c>
      <c r="C5" s="4" t="s">
        <v>80</v>
      </c>
      <c r="D5" s="4" t="s">
        <v>81</v>
      </c>
      <c r="E5" s="4" t="s">
        <v>82</v>
      </c>
    </row>
    <row r="6" spans="1:5" x14ac:dyDescent="0.25">
      <c r="A6" s="4" t="s">
        <v>83</v>
      </c>
      <c r="B6" s="4" t="s">
        <v>84</v>
      </c>
      <c r="C6" s="4" t="s">
        <v>85</v>
      </c>
      <c r="D6" s="4" t="s">
        <v>86</v>
      </c>
      <c r="E6" s="4" t="s">
        <v>87</v>
      </c>
    </row>
    <row r="7" spans="1:5" x14ac:dyDescent="0.25">
      <c r="A7" s="4" t="s">
        <v>88</v>
      </c>
      <c r="B7" s="4" t="s">
        <v>89</v>
      </c>
      <c r="C7" s="4" t="s">
        <v>90</v>
      </c>
      <c r="D7" s="4" t="s">
        <v>91</v>
      </c>
      <c r="E7" s="4" t="s">
        <v>92</v>
      </c>
    </row>
    <row r="8" spans="1:5" x14ac:dyDescent="0.25">
      <c r="A8" s="4" t="s">
        <v>32</v>
      </c>
      <c r="B8" s="5" t="s">
        <v>93</v>
      </c>
      <c r="C8" s="5" t="s">
        <v>94</v>
      </c>
      <c r="D8" s="5" t="s">
        <v>95</v>
      </c>
      <c r="E8" s="5" t="s">
        <v>96</v>
      </c>
    </row>
    <row r="9" spans="1:5" x14ac:dyDescent="0.25">
      <c r="A9" s="5" t="s">
        <v>97</v>
      </c>
      <c r="B9" s="5" t="s">
        <v>98</v>
      </c>
      <c r="C9" s="5" t="s">
        <v>94</v>
      </c>
      <c r="D9" s="5" t="s">
        <v>99</v>
      </c>
      <c r="E9" s="5" t="s">
        <v>100</v>
      </c>
    </row>
    <row r="10" spans="1:5" x14ac:dyDescent="0.25">
      <c r="A10" s="5" t="s">
        <v>34</v>
      </c>
      <c r="B10" s="5" t="s">
        <v>101</v>
      </c>
      <c r="C10" s="5" t="s">
        <v>102</v>
      </c>
      <c r="D10" s="5" t="s">
        <v>103</v>
      </c>
      <c r="E10" s="5" t="s">
        <v>104</v>
      </c>
    </row>
    <row r="11" spans="1:5" x14ac:dyDescent="0.25">
      <c r="A11" s="19"/>
    </row>
    <row r="12" spans="1:5" x14ac:dyDescent="0.25">
      <c r="A12" t="s">
        <v>105</v>
      </c>
      <c r="B1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Companies</vt:lpstr>
      <vt:lpstr>Definitions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Nate</dc:creator>
  <cp:lastModifiedBy>Robert Nuez</cp:lastModifiedBy>
  <cp:revision/>
  <cp:lastPrinted>2021-11-08T21:33:26Z</cp:lastPrinted>
  <dcterms:created xsi:type="dcterms:W3CDTF">2021-11-05T12:00:13Z</dcterms:created>
  <dcterms:modified xsi:type="dcterms:W3CDTF">2021-11-08T21:33:30Z</dcterms:modified>
</cp:coreProperties>
</file>